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ybu\Documents\Jeff\Sherpa\"/>
    </mc:Choice>
  </mc:AlternateContent>
  <xr:revisionPtr revIDLastSave="0" documentId="13_ncr:1_{AE9976E8-11F5-45F2-94E8-7B25B8920C1F}" xr6:coauthVersionLast="45" xr6:coauthVersionMax="45" xr10:uidLastSave="{00000000-0000-0000-0000-000000000000}"/>
  <bookViews>
    <workbookView xWindow="-19320" yWindow="-5070" windowWidth="19440" windowHeight="15150" tabRatio="671" xr2:uid="{9F2C0645-8176-4D27-8932-01AA75D903AC}"/>
  </bookViews>
  <sheets>
    <sheet name="Start HERE - Input" sheetId="4" r:id="rId1"/>
    <sheet name="Graphic" sheetId="5" r:id="rId2"/>
    <sheet name="Needs tracker" sheetId="7" r:id="rId3"/>
    <sheet name="Wants tracker" sheetId="8" r:id="rId4"/>
    <sheet name="Tax calc" sheetId="6" r:id="rId5"/>
    <sheet name="tax calc 2" sheetId="11" r:id="rId6"/>
  </sheets>
  <definedNames>
    <definedName name="_xlnm.Print_Area" localSheetId="1">Graphic!$A$1:$K$48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8" i="4" l="1"/>
  <c r="G351" i="4" l="1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C1" i="11"/>
  <c r="C10" i="11" s="1"/>
  <c r="G283" i="4"/>
  <c r="G284" i="4"/>
  <c r="G280" i="4"/>
  <c r="G273" i="4"/>
  <c r="G211" i="4" l="1"/>
  <c r="D37" i="11"/>
  <c r="C4" i="11"/>
  <c r="C3" i="11"/>
  <c r="C7" i="11" s="1"/>
  <c r="D34" i="11" l="1"/>
  <c r="D19" i="11"/>
  <c r="D23" i="11"/>
  <c r="D31" i="11"/>
  <c r="D35" i="11"/>
  <c r="D20" i="11"/>
  <c r="D24" i="11"/>
  <c r="D32" i="11"/>
  <c r="D36" i="11"/>
  <c r="D22" i="11"/>
  <c r="D21" i="11"/>
  <c r="D25" i="11"/>
  <c r="D33" i="11"/>
  <c r="G282" i="4"/>
  <c r="D26" i="11" l="1"/>
  <c r="D38" i="11"/>
  <c r="C8" i="11" s="1"/>
  <c r="C4" i="6"/>
  <c r="C3" i="6"/>
  <c r="C7" i="6" s="1"/>
  <c r="G163" i="4" l="1"/>
  <c r="G89" i="4"/>
  <c r="G58" i="4"/>
  <c r="G45" i="4"/>
  <c r="G104" i="4" l="1"/>
  <c r="G92" i="4"/>
  <c r="G319" i="4" s="1"/>
  <c r="G344" i="4" s="1"/>
  <c r="L351" i="4" s="1"/>
  <c r="C1" i="6"/>
  <c r="C10" i="6" s="1"/>
  <c r="C14" i="11" s="1"/>
  <c r="D30" i="6" l="1"/>
  <c r="D26" i="6"/>
  <c r="D29" i="6"/>
  <c r="D20" i="6"/>
  <c r="D32" i="6"/>
  <c r="D28" i="6"/>
  <c r="D31" i="6"/>
  <c r="D27" i="6"/>
  <c r="D16" i="6"/>
  <c r="D17" i="6"/>
  <c r="D15" i="6"/>
  <c r="D19" i="6"/>
  <c r="D14" i="6"/>
  <c r="D18" i="6"/>
  <c r="D33" i="6" l="1"/>
  <c r="C8" i="6" s="1"/>
  <c r="C13" i="11" s="1"/>
  <c r="C15" i="11" s="1"/>
  <c r="D21" i="6"/>
  <c r="G285" i="4" l="1"/>
  <c r="G100" i="4"/>
  <c r="G213" i="4" l="1"/>
  <c r="G296" i="4" s="1"/>
  <c r="G300" i="4" s="1"/>
  <c r="H300" i="4" s="1"/>
  <c r="G106" i="4"/>
  <c r="G295" i="4" l="1"/>
  <c r="G223" i="4"/>
  <c r="G119" i="4"/>
  <c r="G225" i="4"/>
  <c r="G224" i="4" l="1"/>
  <c r="G226" i="4" s="1"/>
  <c r="G228" i="4" s="1"/>
  <c r="G287" i="4"/>
  <c r="G229" i="4" l="1"/>
  <c r="L24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tc={070C1358-AB2D-46D6-B667-7AA465340709}</author>
  </authors>
  <commentList>
    <comment ref="G92" authorId="0" shapeId="0" xr:uid="{070C1358-AB2D-46D6-B667-7AA465340709}">
      <text>
        <t>[Threaded comment]
Your version of Excel allows you to read this threaded comment; however, any edits to it will get removed if the file is opened in a newer version of Excel. Learn more: https://go.microsoft.com/fwlink/?linkid=870924
Comment:
    FICA is on gross before 401k</t>
      </text>
    </comment>
  </commentList>
</comments>
</file>

<file path=xl/sharedStrings.xml><?xml version="1.0" encoding="utf-8"?>
<sst xmlns="http://schemas.openxmlformats.org/spreadsheetml/2006/main" count="510" uniqueCount="394">
  <si>
    <t>Income</t>
  </si>
  <si>
    <t>-</t>
  </si>
  <si>
    <t>Savings</t>
  </si>
  <si>
    <t>Needs</t>
  </si>
  <si>
    <t>=</t>
  </si>
  <si>
    <r>
      <t xml:space="preserve"> </t>
    </r>
    <r>
      <rPr>
        <b/>
        <i/>
        <sz val="36"/>
        <color theme="1"/>
        <rFont val="Calibri"/>
        <family val="2"/>
        <scheme val="minor"/>
      </rPr>
      <t>Wants</t>
    </r>
  </si>
  <si>
    <t>Pre-tax savings</t>
  </si>
  <si>
    <t>minus:</t>
  </si>
  <si>
    <t>Federal taxes</t>
  </si>
  <si>
    <t>State taxes</t>
  </si>
  <si>
    <t>Annual salary</t>
  </si>
  <si>
    <t>Utilities</t>
  </si>
  <si>
    <t>Healthcare</t>
  </si>
  <si>
    <t>Transportation</t>
  </si>
  <si>
    <t>Groceries</t>
  </si>
  <si>
    <t>or Total wages</t>
  </si>
  <si>
    <t>+ Bonus/commission</t>
  </si>
  <si>
    <t>+ Unearned income</t>
  </si>
  <si>
    <t>Charity</t>
  </si>
  <si>
    <t>TV/streaming</t>
  </si>
  <si>
    <t>Emergency fund</t>
  </si>
  <si>
    <t>Activities</t>
  </si>
  <si>
    <t>Entertainment</t>
  </si>
  <si>
    <t>(e.g. skiing, golf)</t>
  </si>
  <si>
    <t>Additional clothing</t>
  </si>
  <si>
    <t>New home furnishings</t>
  </si>
  <si>
    <t>Eating out &amp; nightlife</t>
  </si>
  <si>
    <t>(e.g. movies, events)</t>
  </si>
  <si>
    <t>Pet care</t>
  </si>
  <si>
    <t>= Net Income</t>
  </si>
  <si>
    <t>= What's left…</t>
  </si>
  <si>
    <t>= Available for spending</t>
  </si>
  <si>
    <t>FICA deduction</t>
  </si>
  <si>
    <t>Cash savings:</t>
  </si>
  <si>
    <t>Investments:</t>
  </si>
  <si>
    <t>Cash balances in all checking accounts</t>
  </si>
  <si>
    <t>Cash balances in all savings accounts</t>
  </si>
  <si>
    <t>Pre-tax investments, total balance all accounts</t>
  </si>
  <si>
    <t>Estimated market value of primary residence</t>
  </si>
  <si>
    <t>Mortgage balance on primary residence</t>
  </si>
  <si>
    <t xml:space="preserve">Home equity line of credit balance </t>
  </si>
  <si>
    <t>Car loan #1 balance</t>
  </si>
  <si>
    <t>Car loan #2 balance</t>
  </si>
  <si>
    <t>Student debt total balance</t>
  </si>
  <si>
    <t>Credit card debt total balance</t>
  </si>
  <si>
    <t>Misc. debt / loan balances</t>
  </si>
  <si>
    <t>Other property debt/mortgages/loans</t>
  </si>
  <si>
    <t>Total liabilities</t>
  </si>
  <si>
    <t xml:space="preserve">   Job #2 if applicable</t>
  </si>
  <si>
    <t>Household earner #1:</t>
  </si>
  <si>
    <t>Household earner #2:</t>
  </si>
  <si>
    <t xml:space="preserve">   Interest income, rental income, misc.</t>
  </si>
  <si>
    <t>Estimated additional household income ("unearned" income):</t>
  </si>
  <si>
    <t>Know Your Financial Situation</t>
  </si>
  <si>
    <t xml:space="preserve">Goal: </t>
  </si>
  <si>
    <t>For example if you have rental property or a cottage, etc.</t>
  </si>
  <si>
    <t>Other real estate property (market value)</t>
  </si>
  <si>
    <t>Misc. assets  (only if unique / fairly significant)</t>
  </si>
  <si>
    <t>Again, use gross or pre-tax amount</t>
  </si>
  <si>
    <t xml:space="preserve">   If plan available, what is the max. % allowed?</t>
  </si>
  <si>
    <t>Please do not carry an unpaid balance month to month!!!</t>
  </si>
  <si>
    <t>You Can't Control What You Don't Understand!</t>
  </si>
  <si>
    <t>Enter a pre-tax amount</t>
  </si>
  <si>
    <t>(Gross salary * contribution %)  + (Gross salary * matching %)</t>
  </si>
  <si>
    <t xml:space="preserve">Emergency fund </t>
  </si>
  <si>
    <t>Housing</t>
  </si>
  <si>
    <t xml:space="preserve">  </t>
  </si>
  <si>
    <t xml:space="preserve">   Mortgage payment</t>
  </si>
  <si>
    <t xml:space="preserve">   </t>
  </si>
  <si>
    <t xml:space="preserve">   Property taxes</t>
  </si>
  <si>
    <t xml:space="preserve">   School taxes</t>
  </si>
  <si>
    <t xml:space="preserve">   Other local taxes</t>
  </si>
  <si>
    <t xml:space="preserve">   Home or renters insurance</t>
  </si>
  <si>
    <t xml:space="preserve">   Car payment #1</t>
  </si>
  <si>
    <t xml:space="preserve">   Car payment #2</t>
  </si>
  <si>
    <t xml:space="preserve">   Auto insurance</t>
  </si>
  <si>
    <t xml:space="preserve">   Gas/fuel</t>
  </si>
  <si>
    <t xml:space="preserve">   Tolls (e.g. cashless tag)</t>
  </si>
  <si>
    <t xml:space="preserve">   Public transportation</t>
  </si>
  <si>
    <t xml:space="preserve">   Ride sharing (App, service)</t>
  </si>
  <si>
    <t xml:space="preserve">   Gas</t>
  </si>
  <si>
    <t xml:space="preserve">   Electric</t>
  </si>
  <si>
    <t xml:space="preserve">   Water</t>
  </si>
  <si>
    <t xml:space="preserve">   Sewer</t>
  </si>
  <si>
    <t xml:space="preserve">   Premium</t>
  </si>
  <si>
    <t xml:space="preserve">   Out of pocket</t>
  </si>
  <si>
    <t xml:space="preserve">   Food</t>
  </si>
  <si>
    <t xml:space="preserve">   Grooming</t>
  </si>
  <si>
    <t xml:space="preserve">   Medicine/vet</t>
  </si>
  <si>
    <t xml:space="preserve">   Haircuts/beauty salon</t>
  </si>
  <si>
    <t xml:space="preserve">   Clothing</t>
  </si>
  <si>
    <t xml:space="preserve">   Cable</t>
  </si>
  <si>
    <t xml:space="preserve">   Streaming services</t>
  </si>
  <si>
    <t xml:space="preserve">   Life insurance</t>
  </si>
  <si>
    <t xml:space="preserve">   Umbrella insurance</t>
  </si>
  <si>
    <t xml:space="preserve">   Eating out</t>
  </si>
  <si>
    <t xml:space="preserve">   Night life</t>
  </si>
  <si>
    <t xml:space="preserve">   Activities (e.g. skiing, golf)</t>
  </si>
  <si>
    <t xml:space="preserve">   Gym membership</t>
  </si>
  <si>
    <t xml:space="preserve">   Additional clothing</t>
  </si>
  <si>
    <t xml:space="preserve">   Additional home furnishings</t>
  </si>
  <si>
    <t xml:space="preserve">   Satellite radio</t>
  </si>
  <si>
    <t xml:space="preserve">   Cell phones &amp; data</t>
  </si>
  <si>
    <t xml:space="preserve">   Internet (broadband)</t>
  </si>
  <si>
    <t xml:space="preserve">   Gifts</t>
  </si>
  <si>
    <t xml:space="preserve">   Charity</t>
  </si>
  <si>
    <t xml:space="preserve">   Supplies</t>
  </si>
  <si>
    <t xml:space="preserve">   Dry cleaners</t>
  </si>
  <si>
    <t xml:space="preserve">   Computer anti-virus subscription</t>
  </si>
  <si>
    <t xml:space="preserve">   Subscriptions (news, periodicals, etc.)</t>
  </si>
  <si>
    <t xml:space="preserve">   Specific channel or sport subscriptions</t>
  </si>
  <si>
    <t xml:space="preserve">   AAA</t>
  </si>
  <si>
    <t xml:space="preserve">   Yard/snow service</t>
  </si>
  <si>
    <t xml:space="preserve">   New electronic devices</t>
  </si>
  <si>
    <r>
      <rPr>
        <i/>
        <sz val="14"/>
        <color theme="1"/>
        <rFont val="Calibri"/>
        <family val="2"/>
        <scheme val="minor"/>
      </rPr>
      <t xml:space="preserve">   Or</t>
    </r>
    <r>
      <rPr>
        <sz val="14"/>
        <color theme="1"/>
        <rFont val="Calibri"/>
        <family val="2"/>
        <scheme val="minor"/>
      </rPr>
      <t>, Rent</t>
    </r>
  </si>
  <si>
    <t xml:space="preserve">   Other (e.g. propane, oil)</t>
  </si>
  <si>
    <t xml:space="preserve">   Misc.</t>
  </si>
  <si>
    <t xml:space="preserve">   Misc. </t>
  </si>
  <si>
    <t xml:space="preserve">   Video games</t>
  </si>
  <si>
    <t>After-tax investments, total balance all accounts</t>
  </si>
  <si>
    <t xml:space="preserve">   Registration/license/fees</t>
  </si>
  <si>
    <t>Cash in CDs (certificates of deposit)</t>
  </si>
  <si>
    <t xml:space="preserve">Other asset values: </t>
  </si>
  <si>
    <t>yellow denotes cells where you can input data (number, %, Y/N)</t>
  </si>
  <si>
    <t>Money saved before tax (e.g. an employer plan (401k, 403b, etc.)).</t>
  </si>
  <si>
    <t>Money in these accounts was already taxed.</t>
  </si>
  <si>
    <t>Goal should be to avoid having a line of credit.</t>
  </si>
  <si>
    <t>Debt may be ok if property generates income.</t>
  </si>
  <si>
    <t>The trap is to only focus on the monthly payment; best to think total cost!</t>
  </si>
  <si>
    <t>Hopefully not more than 1x your salary and declining!</t>
  </si>
  <si>
    <t>Other?  E.g. IRS debt, purchases that were financed (e.g. appliances, braces).</t>
  </si>
  <si>
    <t xml:space="preserve">   Misc. earned income (e.g. odd jobs, etc.)</t>
  </si>
  <si>
    <t>Pre-tax savings:</t>
  </si>
  <si>
    <r>
      <t xml:space="preserve">Student loans or credit cards!  Pay off this </t>
    </r>
    <r>
      <rPr>
        <b/>
        <i/>
        <sz val="14"/>
        <color theme="1"/>
        <rFont val="Calibri"/>
        <family val="2"/>
        <scheme val="minor"/>
      </rPr>
      <t>bad</t>
    </r>
    <r>
      <rPr>
        <i/>
        <sz val="14"/>
        <color theme="1"/>
        <rFont val="Calibri"/>
        <family val="2"/>
        <scheme val="minor"/>
      </rPr>
      <t xml:space="preserve"> debt so you can save more!</t>
    </r>
  </si>
  <si>
    <t>light blue denotes comments, guidance</t>
  </si>
  <si>
    <t>= Gross income</t>
  </si>
  <si>
    <t>Debt prepayment</t>
  </si>
  <si>
    <t>Short-term goals</t>
  </si>
  <si>
    <t>(e.g. vacation)</t>
  </si>
  <si>
    <t>Medium-term goals</t>
  </si>
  <si>
    <t>Long-term goals</t>
  </si>
  <si>
    <t>(e.g. college)</t>
  </si>
  <si>
    <t>(e.g. retirement)</t>
  </si>
  <si>
    <t>(e.g.  car, house)</t>
  </si>
  <si>
    <t>Debt prepayment (of high interest rate debt)</t>
  </si>
  <si>
    <t>Property/school taxes</t>
  </si>
  <si>
    <t>Cell phones/data</t>
  </si>
  <si>
    <t>Life insurance</t>
  </si>
  <si>
    <t>Clothing</t>
  </si>
  <si>
    <t>Gym membership</t>
  </si>
  <si>
    <t>Misc.</t>
  </si>
  <si>
    <t>Gifts</t>
  </si>
  <si>
    <t>Hair cuts</t>
  </si>
  <si>
    <t>minus NEEDS:</t>
  </si>
  <si>
    <t>minus Savings:</t>
  </si>
  <si>
    <r>
      <t>for</t>
    </r>
    <r>
      <rPr>
        <b/>
        <i/>
        <sz val="16"/>
        <color theme="1"/>
        <rFont val="Calibri"/>
        <family val="2"/>
        <scheme val="minor"/>
      </rPr>
      <t xml:space="preserve"> some</t>
    </r>
    <r>
      <rPr>
        <b/>
        <sz val="16"/>
        <color theme="1"/>
        <rFont val="Calibri"/>
        <family val="2"/>
        <scheme val="minor"/>
      </rPr>
      <t xml:space="preserve"> WANTS:</t>
    </r>
  </si>
  <si>
    <t>Total Assets</t>
  </si>
  <si>
    <t xml:space="preserve">Cash balances and tax filings from prior years can help estimate this </t>
  </si>
  <si>
    <t>Social security and Medicare for others + earning the right to future benefits</t>
  </si>
  <si>
    <t xml:space="preserve">   FICA (6.2% for SS and 1.45% for Medicare)</t>
  </si>
  <si>
    <t>Tax Rate</t>
  </si>
  <si>
    <r>
      <t xml:space="preserve">       </t>
    </r>
    <r>
      <rPr>
        <i/>
        <sz val="14"/>
        <color theme="1"/>
        <rFont val="Calibri"/>
        <family val="2"/>
        <scheme val="minor"/>
      </rPr>
      <t xml:space="preserve"> Computed</t>
    </r>
    <r>
      <rPr>
        <sz val="14"/>
        <color theme="1"/>
        <rFont val="Calibri"/>
        <family val="2"/>
        <scheme val="minor"/>
      </rPr>
      <t xml:space="preserve"> State taxes</t>
    </r>
  </si>
  <si>
    <t>Monthly amount x12</t>
  </si>
  <si>
    <t>See annual bill</t>
  </si>
  <si>
    <t>Typically annual, or even less frequent, expenses</t>
  </si>
  <si>
    <t>Use history as a guide + near-term needs (a baby, surgery).  Could surprise!</t>
  </si>
  <si>
    <r>
      <t xml:space="preserve">Ask yourself, again and again, are these </t>
    </r>
    <r>
      <rPr>
        <i/>
        <sz val="14"/>
        <color theme="1"/>
        <rFont val="Calibri"/>
        <family val="2"/>
        <scheme val="minor"/>
      </rPr>
      <t>really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needs</t>
    </r>
    <r>
      <rPr>
        <sz val="14"/>
        <color theme="1"/>
        <rFont val="Calibri"/>
        <family val="2"/>
        <scheme val="minor"/>
      </rPr>
      <t>?</t>
    </r>
  </si>
  <si>
    <t>Annualize what is likely a monthly bill</t>
  </si>
  <si>
    <t xml:space="preserve">   Online shopping subscription (e.g. Prime)</t>
  </si>
  <si>
    <r>
      <rPr>
        <i/>
        <sz val="14"/>
        <color theme="1"/>
        <rFont val="Calibri"/>
        <family val="2"/>
        <scheme val="minor"/>
      </rPr>
      <t>Computed</t>
    </r>
    <r>
      <rPr>
        <sz val="14"/>
        <color theme="1"/>
        <rFont val="Calibri"/>
        <family val="2"/>
        <scheme val="minor"/>
      </rPr>
      <t xml:space="preserve"> Fed taxes</t>
    </r>
  </si>
  <si>
    <t>If not included in mortgage payment, annualize this infrequent bill</t>
  </si>
  <si>
    <t xml:space="preserve">Annualize payroll deduction for healthcare or the premium you pay </t>
  </si>
  <si>
    <t>There may be obvious near-term needs (e.g. new tires or timing belt)</t>
  </si>
  <si>
    <t>There may be an obvious near-term need (e.g. new roof, furnace)</t>
  </si>
  <si>
    <t>There may be an obvious near-term need (e.g. washer, dryer)</t>
  </si>
  <si>
    <t>I suggest setting specific targets (specific amounts for specific causes)</t>
  </si>
  <si>
    <t>These needs vary but tracking them will help you forecast them.</t>
  </si>
  <si>
    <t>Things to consider:</t>
  </si>
  <si>
    <t>Does your job offer a pension after you retire?</t>
  </si>
  <si>
    <t>Do you participate in a pre-tax saving plan?</t>
  </si>
  <si>
    <t>Do you have 529 college saving plans?</t>
  </si>
  <si>
    <t>If you have 2 incomes, could you live off of 1?</t>
  </si>
  <si>
    <t>If you have kids, do you have life insurance?</t>
  </si>
  <si>
    <t>Do you have umbrella insurance?</t>
  </si>
  <si>
    <t>The "least bad" debt if interest rate is low &amp; you truly can afford the house.</t>
  </si>
  <si>
    <t>Tax Bracket</t>
  </si>
  <si>
    <t>Single Filers</t>
  </si>
  <si>
    <t>Married Filing Jointly</t>
  </si>
  <si>
    <t>Taxes Owed</t>
  </si>
  <si>
    <t>Gross taxable income:</t>
  </si>
  <si>
    <t>Filing status:</t>
  </si>
  <si>
    <t>Single</t>
  </si>
  <si>
    <t>Married joint</t>
  </si>
  <si>
    <t>Federal taxes owed:</t>
  </si>
  <si>
    <t>Steps for using this tool:</t>
  </si>
  <si>
    <r>
      <rPr>
        <i/>
        <sz val="26"/>
        <color theme="1"/>
        <rFont val="Calibri"/>
        <family val="2"/>
        <scheme val="minor"/>
      </rPr>
      <t>Live</t>
    </r>
    <r>
      <rPr>
        <sz val="26"/>
        <color theme="1"/>
        <rFont val="Calibri"/>
        <family val="2"/>
        <scheme val="minor"/>
      </rPr>
      <t xml:space="preserve"> by the formula...          </t>
    </r>
    <r>
      <rPr>
        <b/>
        <sz val="26"/>
        <color theme="1"/>
        <rFont val="Calibri"/>
        <family val="2"/>
        <scheme val="minor"/>
      </rPr>
      <t>Income - Savings - Needs = Wants</t>
    </r>
  </si>
  <si>
    <t>Step 3: Save First</t>
  </si>
  <si>
    <r>
      <t>Total</t>
    </r>
    <r>
      <rPr>
        <b/>
        <i/>
        <sz val="20"/>
        <color theme="1"/>
        <rFont val="Calibri"/>
        <family val="2"/>
        <scheme val="minor"/>
      </rPr>
      <t xml:space="preserve"> pre-tax </t>
    </r>
    <r>
      <rPr>
        <b/>
        <sz val="20"/>
        <color theme="1"/>
        <rFont val="Calibri"/>
        <family val="2"/>
        <scheme val="minor"/>
      </rPr>
      <t>savings</t>
    </r>
  </si>
  <si>
    <t>Rough estimate simply using tax bracket table and no other considerations</t>
  </si>
  <si>
    <t>State taxes:</t>
  </si>
  <si>
    <t>State tax rate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</si>
  <si>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</si>
  <si>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</si>
  <si>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</si>
  <si>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</si>
  <si>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</si>
  <si>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</si>
  <si>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</si>
  <si>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</si>
  <si>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</si>
  <si>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</si>
  <si>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</si>
  <si>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</si>
  <si>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The purpose here is to get a picture of the situation and </t>
    </r>
    <r>
      <rPr>
        <b/>
        <i/>
        <sz val="14"/>
        <color theme="1"/>
        <rFont val="Calibri"/>
        <family val="2"/>
        <scheme val="minor"/>
      </rPr>
      <t>not for investment advice or decisions.</t>
    </r>
  </si>
  <si>
    <r>
      <t xml:space="preserve">The purpose here is to </t>
    </r>
    <r>
      <rPr>
        <b/>
        <sz val="14"/>
        <color theme="1"/>
        <rFont val="Calibri"/>
        <family val="2"/>
        <scheme val="minor"/>
      </rPr>
      <t>understand the size of this potential obstacle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to saving</t>
    </r>
    <r>
      <rPr>
        <i/>
        <sz val="14"/>
        <color theme="1"/>
        <rFont val="Calibri"/>
        <family val="2"/>
        <scheme val="minor"/>
      </rPr>
      <t xml:space="preserve"> money.</t>
    </r>
  </si>
  <si>
    <r>
      <rPr>
        <b/>
        <sz val="14"/>
        <color theme="1"/>
        <rFont val="Calibri"/>
        <family val="2"/>
        <scheme val="minor"/>
      </rPr>
      <t xml:space="preserve">   Step 2</t>
    </r>
    <r>
      <rPr>
        <sz val="14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scheme val="minor"/>
      </rPr>
      <t>Understand your gross and net (take-home) income</t>
    </r>
    <r>
      <rPr>
        <sz val="14"/>
        <color theme="1"/>
        <rFont val="Calibri"/>
        <family val="2"/>
        <scheme val="minor"/>
      </rPr>
      <t>.  Can you increase your income?  Can you lower your taxes via saving pre-tax?</t>
    </r>
  </si>
  <si>
    <r>
      <rPr>
        <b/>
        <sz val="14"/>
        <color theme="1"/>
        <rFont val="Calibri"/>
        <family val="2"/>
        <scheme val="minor"/>
      </rPr>
      <t xml:space="preserve">   Assets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(think of stockpiles that are growing, or have the potential to grow)</t>
    </r>
  </si>
  <si>
    <r>
      <rPr>
        <b/>
        <sz val="14"/>
        <color theme="1"/>
        <rFont val="Calibri"/>
        <family val="2"/>
        <scheme val="minor"/>
      </rPr>
      <t xml:space="preserve">   Liabilities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(the debts you owe; think of holes needed to be filled in)</t>
    </r>
  </si>
  <si>
    <t>Enter account balances, regardless of allocation to stocks, bonds, cash, etc.</t>
  </si>
  <si>
    <t>You can research comparable sales in your neighborhood.</t>
  </si>
  <si>
    <t>Don't include typical household belongings or cars (they depreciate quickly).</t>
  </si>
  <si>
    <t>Enter % for your State</t>
  </si>
  <si>
    <r>
      <t xml:space="preserve">Total </t>
    </r>
    <r>
      <rPr>
        <b/>
        <i/>
        <sz val="20"/>
        <color theme="1"/>
        <rFont val="Calibri"/>
        <family val="2"/>
        <scheme val="minor"/>
      </rPr>
      <t xml:space="preserve">Gross </t>
    </r>
    <r>
      <rPr>
        <b/>
        <sz val="20"/>
        <color theme="1"/>
        <rFont val="Calibri"/>
        <family val="2"/>
        <scheme val="minor"/>
      </rPr>
      <t>income</t>
    </r>
  </si>
  <si>
    <r>
      <t xml:space="preserve">Gross, </t>
    </r>
    <r>
      <rPr>
        <i/>
        <sz val="14"/>
        <color theme="1"/>
        <rFont val="Calibri"/>
        <family val="2"/>
        <scheme val="minor"/>
      </rPr>
      <t xml:space="preserve">pre-tax </t>
    </r>
    <r>
      <rPr>
        <sz val="14"/>
        <color theme="1"/>
        <rFont val="Calibri"/>
        <family val="2"/>
        <scheme val="minor"/>
      </rPr>
      <t>income</t>
    </r>
  </si>
  <si>
    <r>
      <t xml:space="preserve">Federal taxes </t>
    </r>
    <r>
      <rPr>
        <b/>
        <i/>
        <sz val="14"/>
        <color theme="1"/>
        <rFont val="Calibri"/>
        <family val="2"/>
        <scheme val="minor"/>
      </rPr>
      <t>(annual amounts)</t>
    </r>
    <r>
      <rPr>
        <b/>
        <sz val="14"/>
        <color theme="1"/>
        <rFont val="Calibri"/>
        <family val="2"/>
        <scheme val="minor"/>
      </rPr>
      <t>:</t>
    </r>
  </si>
  <si>
    <t>Input annualized data from paycheck(s)</t>
  </si>
  <si>
    <t xml:space="preserve">Or </t>
  </si>
  <si>
    <r>
      <t>Option #2 - Use my</t>
    </r>
    <r>
      <rPr>
        <b/>
        <i/>
        <sz val="14"/>
        <color theme="1"/>
        <rFont val="Calibri"/>
        <family val="2"/>
        <scheme val="minor"/>
      </rPr>
      <t xml:space="preserve"> estimate</t>
    </r>
    <r>
      <rPr>
        <sz val="14"/>
        <color theme="1"/>
        <rFont val="Calibri"/>
        <family val="2"/>
        <scheme val="minor"/>
      </rPr>
      <t>:</t>
    </r>
  </si>
  <si>
    <t>Option #1 - Input data</t>
  </si>
  <si>
    <t>Input Y or N</t>
  </si>
  <si>
    <t>Filing Single?</t>
  </si>
  <si>
    <t>Filing Married Jointly?</t>
  </si>
  <si>
    <r>
      <t xml:space="preserve">Total </t>
    </r>
    <r>
      <rPr>
        <b/>
        <i/>
        <sz val="20"/>
        <color theme="1"/>
        <rFont val="Calibri"/>
        <family val="2"/>
        <scheme val="minor"/>
      </rPr>
      <t xml:space="preserve">Net </t>
    </r>
    <r>
      <rPr>
        <b/>
        <sz val="20"/>
        <color theme="1"/>
        <rFont val="Calibri"/>
        <family val="2"/>
        <scheme val="minor"/>
      </rPr>
      <t>income</t>
    </r>
  </si>
  <si>
    <r>
      <t xml:space="preserve">This net income figure </t>
    </r>
    <r>
      <rPr>
        <b/>
        <sz val="14"/>
        <color theme="1"/>
        <rFont val="Calibri"/>
        <family val="2"/>
        <scheme val="minor"/>
      </rPr>
      <t xml:space="preserve">assumes, </t>
    </r>
    <r>
      <rPr>
        <b/>
        <i/>
        <sz val="14"/>
        <color theme="1"/>
        <rFont val="Calibri"/>
        <family val="2"/>
        <scheme val="minor"/>
      </rPr>
      <t>for now</t>
    </r>
    <r>
      <rPr>
        <b/>
        <sz val="14"/>
        <color theme="1"/>
        <rFont val="Calibri"/>
        <family val="2"/>
        <scheme val="minor"/>
      </rPr>
      <t>, NO pre-tax savings</t>
    </r>
  </si>
  <si>
    <t>Step 2:  Understand Your INCOME (Gross and Net)</t>
  </si>
  <si>
    <t>Total Savings = Pre-Tax Savings + Additional After-Tax Savings</t>
  </si>
  <si>
    <t xml:space="preserve">   Does your employer offer a pre-tax saving plan?</t>
  </si>
  <si>
    <t>If a company "match" is available, what %?</t>
  </si>
  <si>
    <r>
      <t xml:space="preserve">Matching contributions are </t>
    </r>
    <r>
      <rPr>
        <b/>
        <i/>
        <sz val="14"/>
        <color theme="1"/>
        <rFont val="Calibri"/>
        <family val="2"/>
        <scheme val="minor"/>
      </rPr>
      <t xml:space="preserve">free money, </t>
    </r>
    <r>
      <rPr>
        <b/>
        <sz val="14"/>
        <color theme="1"/>
        <rFont val="Calibri"/>
        <family val="2"/>
        <scheme val="minor"/>
      </rPr>
      <t>but only if you participate!</t>
    </r>
  </si>
  <si>
    <r>
      <rPr>
        <i/>
        <sz val="14"/>
        <color theme="1"/>
        <rFont val="Calibri"/>
        <family val="2"/>
        <scheme val="minor"/>
      </rPr>
      <t xml:space="preserve">          Computed </t>
    </r>
    <r>
      <rPr>
        <sz val="14"/>
        <color theme="1"/>
        <rFont val="Calibri"/>
        <family val="2"/>
        <scheme val="minor"/>
      </rPr>
      <t>- pre-tax savings</t>
    </r>
  </si>
  <si>
    <r>
      <rPr>
        <i/>
        <sz val="14"/>
        <color theme="1"/>
        <rFont val="Calibri"/>
        <family val="2"/>
        <scheme val="minor"/>
      </rPr>
      <t xml:space="preserve">          Computed</t>
    </r>
    <r>
      <rPr>
        <sz val="14"/>
        <color theme="1"/>
        <rFont val="Calibri"/>
        <family val="2"/>
        <scheme val="minor"/>
      </rPr>
      <t xml:space="preserve"> - pre-tax savings</t>
    </r>
  </si>
  <si>
    <t>Federal taxes saved</t>
  </si>
  <si>
    <t>due to pre-tax savings</t>
  </si>
  <si>
    <t>State taxes saved</t>
  </si>
  <si>
    <t>Housing is a Need.  A 3000+ sq. ft. house is a Want.</t>
  </si>
  <si>
    <t>Transportation is a Need.  A new car that consumes too much of your take-home-pay is a Want.</t>
  </si>
  <si>
    <t>Groceries are a Need.  Eating out too frequently is a Want.  Certain brands and kinds of groceries are also a Want.</t>
  </si>
  <si>
    <t>Clothing is a Need but obviously can be overdone.</t>
  </si>
  <si>
    <r>
      <t xml:space="preserve">Total </t>
    </r>
    <r>
      <rPr>
        <b/>
        <i/>
        <sz val="20"/>
        <color theme="1"/>
        <rFont val="Calibri"/>
        <family val="2"/>
        <scheme val="minor"/>
      </rPr>
      <t>Needs</t>
    </r>
    <r>
      <rPr>
        <b/>
        <sz val="20"/>
        <color theme="1"/>
        <rFont val="Calibri"/>
        <family val="2"/>
        <scheme val="minor"/>
      </rPr>
      <t>:</t>
    </r>
  </si>
  <si>
    <t>Here we begin an iterative experiment.</t>
  </si>
  <si>
    <t>Net Income</t>
  </si>
  <si>
    <t>What's left?</t>
  </si>
  <si>
    <r>
      <t>"</t>
    </r>
    <r>
      <rPr>
        <b/>
        <sz val="14"/>
        <color theme="1"/>
        <rFont val="Calibri"/>
        <family val="2"/>
        <scheme val="minor"/>
      </rPr>
      <t>Save First</t>
    </r>
    <r>
      <rPr>
        <sz val="14"/>
        <color theme="1"/>
        <rFont val="Calibri"/>
        <family val="2"/>
        <scheme val="minor"/>
      </rPr>
      <t xml:space="preserve">", meet your </t>
    </r>
    <r>
      <rPr>
        <b/>
        <i/>
        <sz val="14"/>
        <color theme="1"/>
        <rFont val="Calibri"/>
        <family val="2"/>
        <scheme val="minor"/>
      </rPr>
      <t>Needs</t>
    </r>
    <r>
      <rPr>
        <sz val="14"/>
        <color theme="1"/>
        <rFont val="Calibri"/>
        <family val="2"/>
        <scheme val="minor"/>
      </rPr>
      <t xml:space="preserve">, see "what's left" for </t>
    </r>
    <r>
      <rPr>
        <i/>
        <sz val="14"/>
        <color theme="1"/>
        <rFont val="Calibri"/>
        <family val="2"/>
        <scheme val="minor"/>
      </rPr>
      <t>some</t>
    </r>
    <r>
      <rPr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Wants</t>
    </r>
  </si>
  <si>
    <r>
      <t xml:space="preserve">  </t>
    </r>
    <r>
      <rPr>
        <b/>
        <sz val="14"/>
        <color theme="1"/>
        <rFont val="Calibri"/>
        <family val="2"/>
        <scheme val="minor"/>
      </rPr>
      <t xml:space="preserve"> Step 3 - "Save First".</t>
    </r>
    <r>
      <rPr>
        <sz val="14"/>
        <color theme="1"/>
        <rFont val="Calibri"/>
        <family val="2"/>
        <scheme val="minor"/>
      </rPr>
      <t xml:space="preserve">  Begin a simple iterative process to determine</t>
    </r>
    <r>
      <rPr>
        <b/>
        <sz val="14"/>
        <color theme="1"/>
        <rFont val="Calibri"/>
        <family val="2"/>
        <scheme val="minor"/>
      </rPr>
      <t xml:space="preserve"> what % of your income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to save</t>
    </r>
    <r>
      <rPr>
        <sz val="14"/>
        <color theme="1"/>
        <rFont val="Calibri"/>
        <family val="2"/>
        <scheme val="minor"/>
      </rPr>
      <t xml:space="preserve">.  </t>
    </r>
  </si>
  <si>
    <t>These vary by usage but prove surprisingly consistent year to year.</t>
  </si>
  <si>
    <r>
      <t xml:space="preserve">A good thing to track on a </t>
    </r>
    <r>
      <rPr>
        <b/>
        <i/>
        <sz val="14"/>
        <color theme="1"/>
        <rFont val="Calibri"/>
        <family val="2"/>
        <scheme val="minor"/>
      </rPr>
      <t>weekly</t>
    </r>
    <r>
      <rPr>
        <i/>
        <sz val="14"/>
        <color theme="1"/>
        <rFont val="Calibri"/>
        <family val="2"/>
        <scheme val="minor"/>
      </rPr>
      <t xml:space="preserve"> basis. </t>
    </r>
  </si>
  <si>
    <t>Currently reflects no assumption of pre-tax (e.g. employer plan) savings</t>
  </si>
  <si>
    <t xml:space="preserve">Resulting annual savings </t>
  </si>
  <si>
    <t>(monthly)</t>
  </si>
  <si>
    <t>(annual)</t>
  </si>
  <si>
    <t xml:space="preserve">Assets: </t>
  </si>
  <si>
    <t>Liabilities (debt):**</t>
  </si>
  <si>
    <t>Net Worth:</t>
  </si>
  <si>
    <t>Money IN:</t>
  </si>
  <si>
    <r>
      <t xml:space="preserve">Housing  </t>
    </r>
    <r>
      <rPr>
        <b/>
        <i/>
        <sz val="14"/>
        <color theme="1"/>
        <rFont val="Calibri"/>
        <family val="2"/>
        <scheme val="minor"/>
      </rPr>
      <t>(enter annual amounts)</t>
    </r>
    <r>
      <rPr>
        <b/>
        <sz val="14"/>
        <color theme="1"/>
        <rFont val="Calibri"/>
        <family val="2"/>
        <scheme val="minor"/>
      </rPr>
      <t>:</t>
    </r>
  </si>
  <si>
    <r>
      <t xml:space="preserve">Transportation </t>
    </r>
    <r>
      <rPr>
        <b/>
        <i/>
        <sz val="14"/>
        <color theme="1"/>
        <rFont val="Calibri"/>
        <family val="2"/>
        <scheme val="minor"/>
      </rPr>
      <t>(enter annual amounts)</t>
    </r>
    <r>
      <rPr>
        <b/>
        <sz val="14"/>
        <color theme="1"/>
        <rFont val="Calibri"/>
        <family val="2"/>
        <scheme val="minor"/>
      </rPr>
      <t>:</t>
    </r>
  </si>
  <si>
    <r>
      <t xml:space="preserve">TV/streaming/phones  </t>
    </r>
    <r>
      <rPr>
        <b/>
        <i/>
        <sz val="14"/>
        <color theme="1"/>
        <rFont val="Calibri"/>
        <family val="2"/>
        <scheme val="minor"/>
      </rPr>
      <t>(enter annual amounts)</t>
    </r>
    <r>
      <rPr>
        <b/>
        <sz val="14"/>
        <color theme="1"/>
        <rFont val="Calibri"/>
        <family val="2"/>
        <scheme val="minor"/>
      </rPr>
      <t>:</t>
    </r>
  </si>
  <si>
    <r>
      <t xml:space="preserve">Healthcare </t>
    </r>
    <r>
      <rPr>
        <b/>
        <i/>
        <sz val="14"/>
        <color theme="1"/>
        <rFont val="Calibri"/>
        <family val="2"/>
        <scheme val="minor"/>
      </rPr>
      <t>(enter annual amounts)</t>
    </r>
    <r>
      <rPr>
        <b/>
        <sz val="14"/>
        <color theme="1"/>
        <rFont val="Calibri"/>
        <family val="2"/>
        <scheme val="minor"/>
      </rPr>
      <t>:</t>
    </r>
  </si>
  <si>
    <r>
      <t xml:space="preserve">Additional insurance (besides home, renters, or auto) </t>
    </r>
    <r>
      <rPr>
        <b/>
        <i/>
        <sz val="14"/>
        <color theme="1"/>
        <rFont val="Calibri"/>
        <family val="2"/>
        <scheme val="minor"/>
      </rPr>
      <t>(enter annual amounts)</t>
    </r>
    <r>
      <rPr>
        <b/>
        <sz val="14"/>
        <color theme="1"/>
        <rFont val="Calibri"/>
        <family val="2"/>
        <scheme val="minor"/>
      </rPr>
      <t>:</t>
    </r>
  </si>
  <si>
    <r>
      <t xml:space="preserve">Misc. needs </t>
    </r>
    <r>
      <rPr>
        <b/>
        <i/>
        <sz val="14"/>
        <color theme="1"/>
        <rFont val="Calibri"/>
        <family val="2"/>
        <scheme val="minor"/>
      </rPr>
      <t>(enter annual amounts)</t>
    </r>
    <r>
      <rPr>
        <b/>
        <sz val="14"/>
        <color theme="1"/>
        <rFont val="Calibri"/>
        <family val="2"/>
        <scheme val="minor"/>
      </rPr>
      <t>:</t>
    </r>
  </si>
  <si>
    <r>
      <t xml:space="preserve">Utilities </t>
    </r>
    <r>
      <rPr>
        <b/>
        <i/>
        <sz val="14"/>
        <color theme="1"/>
        <rFont val="Calibri"/>
        <family val="2"/>
        <scheme val="minor"/>
      </rPr>
      <t>(enter annual amounts)</t>
    </r>
    <r>
      <rPr>
        <b/>
        <sz val="14"/>
        <color theme="1"/>
        <rFont val="Calibri"/>
        <family val="2"/>
        <scheme val="minor"/>
      </rPr>
      <t>:</t>
    </r>
  </si>
  <si>
    <r>
      <t xml:space="preserve">TV/streaming/phones </t>
    </r>
    <r>
      <rPr>
        <b/>
        <i/>
        <sz val="14"/>
        <color theme="1"/>
        <rFont val="Calibri"/>
        <family val="2"/>
        <scheme val="minor"/>
      </rPr>
      <t>(enter annual amounts)</t>
    </r>
    <r>
      <rPr>
        <b/>
        <sz val="14"/>
        <color theme="1"/>
        <rFont val="Calibri"/>
        <family val="2"/>
        <scheme val="minor"/>
      </rPr>
      <t>:</t>
    </r>
  </si>
  <si>
    <r>
      <t xml:space="preserve">Groceries/personal &amp; household care products </t>
    </r>
    <r>
      <rPr>
        <b/>
        <i/>
        <sz val="14"/>
        <color theme="1"/>
        <rFont val="Calibri"/>
        <family val="2"/>
        <scheme val="minor"/>
      </rPr>
      <t>(enter annual amounts)</t>
    </r>
    <r>
      <rPr>
        <b/>
        <sz val="14"/>
        <color theme="1"/>
        <rFont val="Calibri"/>
        <family val="2"/>
        <scheme val="minor"/>
      </rPr>
      <t>:</t>
    </r>
  </si>
  <si>
    <r>
      <t xml:space="preserve">Pet care </t>
    </r>
    <r>
      <rPr>
        <b/>
        <i/>
        <sz val="14"/>
        <color theme="1"/>
        <rFont val="Calibri"/>
        <family val="2"/>
        <scheme val="minor"/>
      </rPr>
      <t>(enter annual amounts)</t>
    </r>
    <r>
      <rPr>
        <b/>
        <sz val="14"/>
        <color theme="1"/>
        <rFont val="Calibri"/>
        <family val="2"/>
        <scheme val="minor"/>
      </rPr>
      <t>:</t>
    </r>
  </si>
  <si>
    <r>
      <t xml:space="preserve">Money OUT: </t>
    </r>
    <r>
      <rPr>
        <b/>
        <i/>
        <sz val="24"/>
        <color theme="1"/>
        <rFont val="Calibri"/>
        <family val="2"/>
        <scheme val="minor"/>
      </rPr>
      <t>Wants</t>
    </r>
    <r>
      <rPr>
        <b/>
        <sz val="24"/>
        <color theme="1"/>
        <rFont val="Calibri"/>
        <family val="2"/>
        <scheme val="minor"/>
      </rPr>
      <t xml:space="preserve"> are discretionary spending decisions</t>
    </r>
  </si>
  <si>
    <t xml:space="preserve">This can likely be lower.  Did your review indicate areas of over spending?  </t>
  </si>
  <si>
    <r>
      <t xml:space="preserve">   </t>
    </r>
    <r>
      <rPr>
        <b/>
        <sz val="14"/>
        <color theme="1"/>
        <rFont val="Calibri"/>
        <family val="2"/>
        <scheme val="minor"/>
      </rPr>
      <t xml:space="preserve">Step 4 - Understand your </t>
    </r>
    <r>
      <rPr>
        <b/>
        <i/>
        <sz val="14"/>
        <color theme="1"/>
        <rFont val="Calibri"/>
        <family val="2"/>
        <scheme val="minor"/>
      </rPr>
      <t>Needs</t>
    </r>
    <r>
      <rPr>
        <sz val="14"/>
        <color theme="1"/>
        <rFont val="Calibri"/>
        <family val="2"/>
        <scheme val="minor"/>
      </rPr>
      <t xml:space="preserve">.  They may be </t>
    </r>
    <r>
      <rPr>
        <i/>
        <sz val="14"/>
        <color theme="1"/>
        <rFont val="Calibri"/>
        <family val="2"/>
        <scheme val="minor"/>
      </rPr>
      <t>Needs</t>
    </r>
    <r>
      <rPr>
        <sz val="14"/>
        <color theme="1"/>
        <rFont val="Calibri"/>
        <family val="2"/>
        <scheme val="minor"/>
      </rPr>
      <t xml:space="preserve"> (e.g. shelter, food, transportation), but there may be significant room to spend less!</t>
    </r>
  </si>
  <si>
    <r>
      <rPr>
        <b/>
        <sz val="14"/>
        <color theme="1"/>
        <rFont val="Calibri"/>
        <family val="2"/>
        <scheme val="minor"/>
      </rPr>
      <t xml:space="preserve">   Step 1</t>
    </r>
    <r>
      <rPr>
        <sz val="14"/>
        <color theme="1"/>
        <rFont val="Calibri"/>
        <family val="2"/>
        <scheme val="minor"/>
      </rPr>
      <t xml:space="preserve"> - Start with a </t>
    </r>
    <r>
      <rPr>
        <i/>
        <sz val="14"/>
        <color theme="1"/>
        <rFont val="Calibri"/>
        <family val="2"/>
        <scheme val="minor"/>
      </rPr>
      <t>reality check</t>
    </r>
    <r>
      <rPr>
        <sz val="14"/>
        <color theme="1"/>
        <rFont val="Calibri"/>
        <family val="2"/>
        <scheme val="minor"/>
      </rPr>
      <t xml:space="preserve">. 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Are you in a </t>
    </r>
    <r>
      <rPr>
        <i/>
        <sz val="14"/>
        <color theme="1"/>
        <rFont val="Calibri"/>
        <family val="2"/>
        <scheme val="minor"/>
      </rPr>
      <t>position</t>
    </r>
    <r>
      <rPr>
        <sz val="14"/>
        <color theme="1"/>
        <rFont val="Calibri"/>
        <family val="2"/>
        <scheme val="minor"/>
      </rPr>
      <t xml:space="preserve"> to save</t>
    </r>
    <r>
      <rPr>
        <b/>
        <sz val="14"/>
        <color theme="1"/>
        <rFont val="Calibri"/>
        <family val="2"/>
        <scheme val="minor"/>
      </rPr>
      <t>?</t>
    </r>
    <r>
      <rPr>
        <sz val="14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>Debt is an obstacle to saving</t>
    </r>
    <r>
      <rPr>
        <sz val="14"/>
        <color theme="1"/>
        <rFont val="Calibri"/>
        <family val="2"/>
        <scheme val="minor"/>
      </rPr>
      <t xml:space="preserve">.  </t>
    </r>
    <r>
      <rPr>
        <b/>
        <sz val="14"/>
        <color theme="1"/>
        <rFont val="Calibri"/>
        <family val="2"/>
        <scheme val="minor"/>
      </rPr>
      <t>Understand your total assets and debt.</t>
    </r>
  </si>
  <si>
    <r>
      <t xml:space="preserve">   </t>
    </r>
    <r>
      <rPr>
        <b/>
        <sz val="14"/>
        <color theme="1"/>
        <rFont val="Calibri"/>
        <family val="2"/>
        <scheme val="minor"/>
      </rPr>
      <t>Step 5 - Compute "what's left"</t>
    </r>
    <r>
      <rPr>
        <sz val="14"/>
        <color theme="1"/>
        <rFont val="Calibri"/>
        <family val="2"/>
        <scheme val="minor"/>
      </rPr>
      <t>.  Deduct savings and</t>
    </r>
    <r>
      <rPr>
        <i/>
        <sz val="14"/>
        <color theme="1"/>
        <rFont val="Calibri"/>
        <family val="2"/>
        <scheme val="minor"/>
      </rPr>
      <t xml:space="preserve"> true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Needs</t>
    </r>
    <r>
      <rPr>
        <sz val="14"/>
        <color theme="1"/>
        <rFont val="Calibri"/>
        <family val="2"/>
        <scheme val="minor"/>
      </rPr>
      <t xml:space="preserve"> from income to see "</t>
    </r>
    <r>
      <rPr>
        <i/>
        <sz val="14"/>
        <color theme="1"/>
        <rFont val="Calibri"/>
        <family val="2"/>
        <scheme val="minor"/>
      </rPr>
      <t>what's left</t>
    </r>
    <r>
      <rPr>
        <sz val="14"/>
        <color theme="1"/>
        <rFont val="Calibri"/>
        <family val="2"/>
        <scheme val="minor"/>
      </rPr>
      <t xml:space="preserve">" to spend on </t>
    </r>
    <r>
      <rPr>
        <i/>
        <sz val="14"/>
        <color theme="1"/>
        <rFont val="Calibri"/>
        <family val="2"/>
        <scheme val="minor"/>
      </rPr>
      <t>some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Wants</t>
    </r>
    <r>
      <rPr>
        <sz val="14"/>
        <color theme="1"/>
        <rFont val="Calibri"/>
        <family val="2"/>
        <scheme val="minor"/>
      </rPr>
      <t>.</t>
    </r>
  </si>
  <si>
    <r>
      <t xml:space="preserve">   </t>
    </r>
    <r>
      <rPr>
        <b/>
        <sz val="14"/>
        <color theme="1"/>
        <rFont val="Calibri"/>
        <family val="2"/>
        <scheme val="minor"/>
      </rPr>
      <t xml:space="preserve">Step 6 - Illustrate your full capacity to save </t>
    </r>
    <r>
      <rPr>
        <sz val="14"/>
        <color theme="1"/>
        <rFont val="Calibri"/>
        <family val="2"/>
        <scheme val="minor"/>
      </rPr>
      <t xml:space="preserve">while keeping an eye on the resulting "what's left".   </t>
    </r>
    <r>
      <rPr>
        <b/>
        <sz val="14"/>
        <color theme="1"/>
        <rFont val="Calibri"/>
        <family val="2"/>
        <scheme val="minor"/>
      </rPr>
      <t>Set specific saving goals</t>
    </r>
    <r>
      <rPr>
        <sz val="14"/>
        <color theme="1"/>
        <rFont val="Calibri"/>
        <family val="2"/>
        <scheme val="minor"/>
      </rPr>
      <t xml:space="preserve"> but still live </t>
    </r>
    <r>
      <rPr>
        <i/>
        <sz val="14"/>
        <color theme="1"/>
        <rFont val="Calibri"/>
        <family val="2"/>
        <scheme val="minor"/>
      </rPr>
      <t>today</t>
    </r>
    <r>
      <rPr>
        <sz val="14"/>
        <color theme="1"/>
        <rFont val="Calibri"/>
        <family val="2"/>
        <scheme val="minor"/>
      </rPr>
      <t>!</t>
    </r>
  </si>
  <si>
    <t>Don't be intimidated!  This tool simply requires you to enter some data that applies to you.</t>
  </si>
  <si>
    <r>
      <t xml:space="preserve">** Do NOT enter the monthly payment amounts or original loan amounts.  Enter the </t>
    </r>
    <r>
      <rPr>
        <b/>
        <i/>
        <sz val="14"/>
        <color theme="1"/>
        <rFont val="Calibri"/>
        <family val="2"/>
        <scheme val="minor"/>
      </rPr>
      <t>total balances due</t>
    </r>
    <r>
      <rPr>
        <i/>
        <sz val="14"/>
        <color theme="1"/>
        <rFont val="Calibri"/>
        <family val="2"/>
        <scheme val="minor"/>
      </rPr>
      <t xml:space="preserve"> if you paid off the debt today.</t>
    </r>
  </si>
  <si>
    <r>
      <t xml:space="preserve">It might seem natural at this point to compute your </t>
    </r>
    <r>
      <rPr>
        <b/>
        <i/>
        <sz val="14"/>
        <color theme="1"/>
        <rFont val="Calibri"/>
        <family val="2"/>
        <scheme val="minor"/>
      </rPr>
      <t>Net Worth</t>
    </r>
    <r>
      <rPr>
        <i/>
        <sz val="14"/>
        <color theme="1"/>
        <rFont val="Calibri"/>
        <family val="2"/>
        <scheme val="minor"/>
      </rPr>
      <t xml:space="preserve">, which is your </t>
    </r>
    <r>
      <rPr>
        <b/>
        <i/>
        <sz val="14"/>
        <color theme="1"/>
        <rFont val="Calibri"/>
        <family val="2"/>
        <scheme val="minor"/>
      </rPr>
      <t>Total Assets minus your Total Debts</t>
    </r>
    <r>
      <rPr>
        <i/>
        <sz val="14"/>
        <color theme="1"/>
        <rFont val="Calibri"/>
        <family val="2"/>
        <scheme val="minor"/>
      </rPr>
      <t>.  But, it can be misleading,</t>
    </r>
  </si>
  <si>
    <r>
      <t xml:space="preserve">distracting, or downright depressing.   </t>
    </r>
    <r>
      <rPr>
        <b/>
        <i/>
        <sz val="14"/>
        <color theme="1"/>
        <rFont val="Calibri"/>
        <family val="2"/>
        <scheme val="minor"/>
      </rPr>
      <t>Net Worth is often negative until later in life</t>
    </r>
    <r>
      <rPr>
        <i/>
        <sz val="14"/>
        <color theme="1"/>
        <rFont val="Calibri"/>
        <family val="2"/>
        <scheme val="minor"/>
      </rPr>
      <t>.  In your 20s, 30s, and 40s home debt may  swamp assets.</t>
    </r>
  </si>
  <si>
    <t>Also, assets may look inflated by college savings which actually will be spent before retirement.</t>
  </si>
  <si>
    <r>
      <t xml:space="preserve">Remember, the point of this exercise is to understand your situation and to start to get you focused on reducing "bad debt" </t>
    </r>
    <r>
      <rPr>
        <i/>
        <sz val="14"/>
        <color theme="1"/>
        <rFont val="Calibri"/>
        <family val="2"/>
        <scheme val="minor"/>
      </rPr>
      <t>like higher</t>
    </r>
  </si>
  <si>
    <r>
      <rPr>
        <b/>
        <i/>
        <sz val="24"/>
        <color theme="1"/>
        <rFont val="Calibri"/>
        <family val="2"/>
        <scheme val="minor"/>
      </rPr>
      <t>Begin</t>
    </r>
    <r>
      <rPr>
        <b/>
        <sz val="24"/>
        <color theme="1"/>
        <rFont val="Calibri"/>
        <family val="2"/>
        <scheme val="minor"/>
      </rPr>
      <t xml:space="preserve"> to understand what % of your income you can save?</t>
    </r>
  </si>
  <si>
    <t>Default starting point is 10%</t>
  </si>
  <si>
    <t>For simplicity, we initially assume this is after-tax savings only.  Later, we will optimize this by including pre-tax savings too.</t>
  </si>
  <si>
    <r>
      <t xml:space="preserve">Think about your </t>
    </r>
    <r>
      <rPr>
        <b/>
        <i/>
        <sz val="14"/>
        <color theme="1"/>
        <rFont val="Calibri"/>
        <family val="2"/>
        <scheme val="minor"/>
      </rPr>
      <t>true</t>
    </r>
    <r>
      <rPr>
        <i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Needs</t>
    </r>
    <r>
      <rPr>
        <i/>
        <sz val="14"/>
        <color theme="1"/>
        <rFont val="Calibri"/>
        <family val="2"/>
        <scheme val="minor"/>
      </rPr>
      <t>.  There may be opportunities to meet your Needs but spend less.</t>
    </r>
  </si>
  <si>
    <r>
      <t xml:space="preserve">These </t>
    </r>
    <r>
      <rPr>
        <i/>
        <sz val="14"/>
        <color theme="1"/>
        <rFont val="Calibri"/>
        <family val="2"/>
        <scheme val="minor"/>
      </rPr>
      <t xml:space="preserve">Needs </t>
    </r>
    <r>
      <rPr>
        <sz val="14"/>
        <color theme="1"/>
        <rFont val="Calibri"/>
        <family val="2"/>
        <scheme val="minor"/>
      </rPr>
      <t xml:space="preserve">vary, but you'll find they are surprisingly consistent year to year. </t>
    </r>
  </si>
  <si>
    <r>
      <t>Simply use estimates your first time through.  You can use the "</t>
    </r>
    <r>
      <rPr>
        <b/>
        <i/>
        <sz val="14"/>
        <color theme="1"/>
        <rFont val="Calibri"/>
        <family val="2"/>
        <scheme val="minor"/>
      </rPr>
      <t>Needs tracker</t>
    </r>
    <r>
      <rPr>
        <b/>
        <sz val="14"/>
        <color theme="1"/>
        <rFont val="Calibri"/>
        <family val="2"/>
        <scheme val="minor"/>
      </rPr>
      <t>" sheet to help you in the future.</t>
    </r>
  </si>
  <si>
    <r>
      <t xml:space="preserve">"Known" </t>
    </r>
    <r>
      <rPr>
        <b/>
        <i/>
        <sz val="20"/>
        <color theme="1"/>
        <rFont val="Calibri"/>
        <family val="2"/>
        <scheme val="minor"/>
      </rPr>
      <t>Needs</t>
    </r>
    <r>
      <rPr>
        <b/>
        <sz val="20"/>
        <color theme="1"/>
        <rFont val="Calibri"/>
        <family val="2"/>
        <scheme val="minor"/>
      </rPr>
      <t xml:space="preserve"> total:</t>
    </r>
  </si>
  <si>
    <r>
      <t xml:space="preserve">"Variable" </t>
    </r>
    <r>
      <rPr>
        <b/>
        <i/>
        <sz val="20"/>
        <color theme="1"/>
        <rFont val="Calibri"/>
        <family val="2"/>
        <scheme val="minor"/>
      </rPr>
      <t>Needs</t>
    </r>
    <r>
      <rPr>
        <b/>
        <sz val="20"/>
        <color theme="1"/>
        <rFont val="Calibri"/>
        <family val="2"/>
        <scheme val="minor"/>
      </rPr>
      <t xml:space="preserve"> total:</t>
    </r>
  </si>
  <si>
    <t xml:space="preserve">Step 5:  Compute What's Left?  </t>
  </si>
  <si>
    <r>
      <rPr>
        <b/>
        <i/>
        <sz val="20"/>
        <color theme="1"/>
        <rFont val="Calibri"/>
        <family val="2"/>
        <scheme val="minor"/>
      </rPr>
      <t>minus</t>
    </r>
    <r>
      <rPr>
        <b/>
        <sz val="20"/>
        <color theme="1"/>
        <rFont val="Calibri"/>
        <family val="2"/>
        <scheme val="minor"/>
      </rPr>
      <t xml:space="preserve"> Savings</t>
    </r>
  </si>
  <si>
    <r>
      <rPr>
        <b/>
        <i/>
        <sz val="20"/>
        <color theme="1"/>
        <rFont val="Calibri"/>
        <family val="2"/>
        <scheme val="minor"/>
      </rPr>
      <t>minus</t>
    </r>
    <r>
      <rPr>
        <b/>
        <sz val="20"/>
        <color theme="1"/>
        <rFont val="Calibri"/>
        <family val="2"/>
        <scheme val="minor"/>
      </rPr>
      <t xml:space="preserve"> Needs</t>
    </r>
  </si>
  <si>
    <t>What's Left</t>
  </si>
  <si>
    <r>
      <t xml:space="preserve">Step 4: Understand Your </t>
    </r>
    <r>
      <rPr>
        <b/>
        <i/>
        <sz val="24"/>
        <color theme="1"/>
        <rFont val="Calibri"/>
        <family val="2"/>
        <scheme val="minor"/>
      </rPr>
      <t>Needs</t>
    </r>
    <r>
      <rPr>
        <b/>
        <sz val="24"/>
        <color theme="1"/>
        <rFont val="Calibri"/>
        <family val="2"/>
        <scheme val="minor"/>
      </rPr>
      <t xml:space="preserve"> </t>
    </r>
  </si>
  <si>
    <t>Step 1:   Understand Your Total Assets and Total Debts</t>
  </si>
  <si>
    <t>Optimize savings by including pre-tax savings, keeping an eye on "What's Left"</t>
  </si>
  <si>
    <r>
      <t xml:space="preserve">   Pre-tax savings are a</t>
    </r>
    <r>
      <rPr>
        <b/>
        <i/>
        <sz val="14"/>
        <color theme="1"/>
        <rFont val="Calibri"/>
        <family val="2"/>
        <scheme val="minor"/>
      </rPr>
      <t xml:space="preserve"> great way to "save first", for the long-term!</t>
    </r>
    <r>
      <rPr>
        <i/>
        <sz val="14"/>
        <color theme="1"/>
        <rFont val="Calibri"/>
        <family val="2"/>
        <scheme val="minor"/>
      </rPr>
      <t xml:space="preserve">    Having an employer "take it off the top" essentially forces you to save.</t>
    </r>
  </si>
  <si>
    <r>
      <t xml:space="preserve">Step 3 began exploring your capacity to save by initially assuming you save 10% of your </t>
    </r>
    <r>
      <rPr>
        <b/>
        <i/>
        <sz val="16"/>
        <color theme="1"/>
        <rFont val="Calibri"/>
        <family val="2"/>
        <scheme val="minor"/>
      </rPr>
      <t xml:space="preserve">net </t>
    </r>
    <r>
      <rPr>
        <b/>
        <sz val="16"/>
        <color theme="1"/>
        <rFont val="Calibri"/>
        <family val="2"/>
        <scheme val="minor"/>
      </rPr>
      <t>income.</t>
    </r>
  </si>
  <si>
    <t xml:space="preserve">   Pre-tax savings are savings taken out of income before Federal and State taxes are assessed.</t>
  </si>
  <si>
    <t xml:space="preserve">   The earlier in life you save, aided by the potential employer matching funds, the more years you have to benefit from compounding growth.</t>
  </si>
  <si>
    <t>Benefits of pre-tax savings:</t>
  </si>
  <si>
    <t>Often, contributions of up to 15%-20% of gross pay are allowed.</t>
  </si>
  <si>
    <t>Of which, are matching funds:</t>
  </si>
  <si>
    <r>
      <t xml:space="preserve">Job #1 - annual </t>
    </r>
    <r>
      <rPr>
        <i/>
        <sz val="14"/>
        <color theme="1"/>
        <rFont val="Calibri"/>
        <family val="2"/>
        <scheme val="minor"/>
      </rPr>
      <t>gross</t>
    </r>
    <r>
      <rPr>
        <sz val="14"/>
        <color theme="1"/>
        <rFont val="Calibri"/>
        <family val="2"/>
        <scheme val="minor"/>
      </rPr>
      <t xml:space="preserve"> salary or total hourly wages</t>
    </r>
  </si>
  <si>
    <t>Job #1 - Estimate of bonus, commission, overtime</t>
  </si>
  <si>
    <r>
      <t xml:space="preserve">Step 5 likely showed you that even after saving 10% of your net income, you could still meet your Needs and </t>
    </r>
    <r>
      <rPr>
        <b/>
        <u/>
        <sz val="16"/>
        <color theme="1"/>
        <rFont val="Calibri"/>
        <family val="2"/>
        <scheme val="minor"/>
      </rPr>
      <t xml:space="preserve">enough </t>
    </r>
    <r>
      <rPr>
        <b/>
        <i/>
        <sz val="16"/>
        <color theme="1"/>
        <rFont val="Calibri"/>
        <family val="2"/>
        <scheme val="minor"/>
      </rPr>
      <t>Wants</t>
    </r>
    <r>
      <rPr>
        <b/>
        <sz val="16"/>
        <color theme="1"/>
        <rFont val="Calibri"/>
        <family val="2"/>
        <scheme val="minor"/>
      </rPr>
      <t>.</t>
    </r>
  </si>
  <si>
    <t>Tax savings due to lower taxable income:</t>
  </si>
  <si>
    <t>State taxes owed:</t>
  </si>
  <si>
    <t>As you can see, the "free money" (tax savings and potential matching) of pre-tax savings enables you to save even more!</t>
  </si>
  <si>
    <t>Initially enter 10%!</t>
  </si>
  <si>
    <t>"What's left?" after Needs and the above pre-tax savings (initially 10% pre-tax savings)</t>
  </si>
  <si>
    <t xml:space="preserve">Additional </t>
  </si>
  <si>
    <t>Resulting additional annual savings goal</t>
  </si>
  <si>
    <r>
      <t xml:space="preserve">Begin by assuming that you save 10% of your </t>
    </r>
    <r>
      <rPr>
        <b/>
        <i/>
        <sz val="14"/>
        <color theme="1"/>
        <rFont val="Calibri"/>
        <family val="2"/>
        <scheme val="minor"/>
      </rPr>
      <t>net</t>
    </r>
    <r>
      <rPr>
        <b/>
        <sz val="14"/>
        <color theme="1"/>
        <rFont val="Calibri"/>
        <family val="2"/>
        <scheme val="minor"/>
      </rPr>
      <t xml:space="preserve"> income.  Save</t>
    </r>
    <r>
      <rPr>
        <b/>
        <i/>
        <sz val="14"/>
        <color theme="1"/>
        <rFont val="Calibri"/>
        <family val="2"/>
        <scheme val="minor"/>
      </rPr>
      <t xml:space="preserve"> first</t>
    </r>
    <r>
      <rPr>
        <b/>
        <sz val="14"/>
        <color theme="1"/>
        <rFont val="Calibri"/>
        <family val="2"/>
        <scheme val="minor"/>
      </rPr>
      <t>, before you spend!</t>
    </r>
  </si>
  <si>
    <r>
      <t xml:space="preserve">   Pre-tax savings reduce your taxable income and taxes owed!  This equals </t>
    </r>
    <r>
      <rPr>
        <b/>
        <i/>
        <sz val="14"/>
        <color theme="1"/>
        <rFont val="Calibri"/>
        <family val="2"/>
        <scheme val="minor"/>
      </rPr>
      <t>more money for you!</t>
    </r>
  </si>
  <si>
    <t>Total:</t>
  </si>
  <si>
    <r>
      <t xml:space="preserve"> interest rate credit card debt, student loans, or other loans.  </t>
    </r>
    <r>
      <rPr>
        <b/>
        <i/>
        <sz val="14"/>
        <color theme="1"/>
        <rFont val="Calibri"/>
        <family val="2"/>
        <scheme val="minor"/>
      </rPr>
      <t xml:space="preserve">Debt is an obstacle to saving money, our real objective!  </t>
    </r>
  </si>
  <si>
    <r>
      <t xml:space="preserve">% of your </t>
    </r>
    <r>
      <rPr>
        <i/>
        <sz val="14"/>
        <color theme="1"/>
        <rFont val="Calibri"/>
        <family val="2"/>
        <scheme val="minor"/>
      </rPr>
      <t>net income</t>
    </r>
    <r>
      <rPr>
        <sz val="14"/>
        <color theme="1"/>
        <rFont val="Calibri"/>
        <family val="2"/>
        <scheme val="minor"/>
      </rPr>
      <t xml:space="preserve"> to save:</t>
    </r>
  </si>
  <si>
    <r>
      <t>Money OUT:</t>
    </r>
    <r>
      <rPr>
        <b/>
        <i/>
        <sz val="24"/>
        <color theme="1"/>
        <rFont val="Calibri"/>
        <family val="2"/>
        <scheme val="minor"/>
      </rPr>
      <t xml:space="preserve"> Needs</t>
    </r>
    <r>
      <rPr>
        <b/>
        <sz val="24"/>
        <color theme="1"/>
        <rFont val="Calibri"/>
        <family val="2"/>
        <scheme val="minor"/>
      </rPr>
      <t xml:space="preserve"> that are </t>
    </r>
    <r>
      <rPr>
        <b/>
        <i/>
        <sz val="24"/>
        <color theme="1"/>
        <rFont val="Calibri"/>
        <family val="2"/>
        <scheme val="minor"/>
      </rPr>
      <t>known, consistent, or predictable</t>
    </r>
  </si>
  <si>
    <r>
      <t xml:space="preserve">Money OUT: </t>
    </r>
    <r>
      <rPr>
        <b/>
        <i/>
        <sz val="24"/>
        <color theme="1"/>
        <rFont val="Calibri"/>
        <family val="2"/>
        <scheme val="minor"/>
      </rPr>
      <t>Needs</t>
    </r>
    <r>
      <rPr>
        <b/>
        <sz val="24"/>
        <color theme="1"/>
        <rFont val="Calibri"/>
        <family val="2"/>
        <scheme val="minor"/>
      </rPr>
      <t xml:space="preserve"> that are </t>
    </r>
    <r>
      <rPr>
        <b/>
        <i/>
        <sz val="24"/>
        <color theme="1"/>
        <rFont val="Calibri"/>
        <family val="2"/>
        <scheme val="minor"/>
      </rPr>
      <t>variable or unpredictable</t>
    </r>
  </si>
  <si>
    <t>Annualize this infrequent bill</t>
  </si>
  <si>
    <t>You can estimate using the mileage you drive</t>
  </si>
  <si>
    <t>May be included in property taxes</t>
  </si>
  <si>
    <t>Pet care is good to track because it is likely higher than you realize.</t>
  </si>
  <si>
    <r>
      <t xml:space="preserve">You "saved first" and met your </t>
    </r>
    <r>
      <rPr>
        <b/>
        <i/>
        <sz val="24"/>
        <color theme="1"/>
        <rFont val="Calibri"/>
        <family val="2"/>
        <scheme val="minor"/>
      </rPr>
      <t>Needs</t>
    </r>
    <r>
      <rPr>
        <b/>
        <sz val="24"/>
        <color theme="1"/>
        <rFont val="Calibri"/>
        <family val="2"/>
        <scheme val="minor"/>
      </rPr>
      <t xml:space="preserve">, now "what's left" to spend on </t>
    </r>
    <r>
      <rPr>
        <b/>
        <i/>
        <sz val="24"/>
        <color theme="1"/>
        <rFont val="Calibri"/>
        <family val="2"/>
        <scheme val="minor"/>
      </rPr>
      <t>some Wants?</t>
    </r>
  </si>
  <si>
    <t>Currently reflects our initial assumption of 10% of net income</t>
  </si>
  <si>
    <r>
      <t xml:space="preserve">What's left </t>
    </r>
    <r>
      <rPr>
        <i/>
        <sz val="16"/>
        <color theme="1"/>
        <rFont val="Calibri"/>
        <family val="2"/>
        <scheme val="minor"/>
      </rPr>
      <t>annually</t>
    </r>
    <r>
      <rPr>
        <sz val="16"/>
        <color theme="1"/>
        <rFont val="Calibri"/>
        <family val="2"/>
        <scheme val="minor"/>
      </rPr>
      <t>?</t>
    </r>
  </si>
  <si>
    <r>
      <t xml:space="preserve">What's left </t>
    </r>
    <r>
      <rPr>
        <i/>
        <sz val="16"/>
        <color theme="1"/>
        <rFont val="Calibri"/>
        <family val="2"/>
        <scheme val="minor"/>
      </rPr>
      <t>monthly</t>
    </r>
    <r>
      <rPr>
        <sz val="16"/>
        <color theme="1"/>
        <rFont val="Calibri"/>
        <family val="2"/>
        <scheme val="minor"/>
      </rPr>
      <t>?</t>
    </r>
  </si>
  <si>
    <r>
      <t>Step 6: Illustrate Your</t>
    </r>
    <r>
      <rPr>
        <b/>
        <i/>
        <sz val="24"/>
        <color theme="1"/>
        <rFont val="Calibri"/>
        <family val="2"/>
        <scheme val="minor"/>
      </rPr>
      <t xml:space="preserve"> Full Capacity</t>
    </r>
    <r>
      <rPr>
        <b/>
        <sz val="24"/>
        <color theme="1"/>
        <rFont val="Calibri"/>
        <family val="2"/>
        <scheme val="minor"/>
      </rPr>
      <t xml:space="preserve"> to Save and then Set Specific Savings Goals</t>
    </r>
  </si>
  <si>
    <t xml:space="preserve">   Entertainment (e.g. movies, sports events)</t>
  </si>
  <si>
    <t>Monthly Estimate</t>
  </si>
  <si>
    <t>Total</t>
  </si>
  <si>
    <r>
      <rPr>
        <b/>
        <sz val="16"/>
        <color theme="1"/>
        <rFont val="Calibri"/>
        <family val="2"/>
        <scheme val="minor"/>
      </rPr>
      <t>Examples of</t>
    </r>
    <r>
      <rPr>
        <b/>
        <i/>
        <sz val="16"/>
        <color theme="1"/>
        <rFont val="Calibri"/>
        <family val="2"/>
        <scheme val="minor"/>
      </rPr>
      <t xml:space="preserve"> Wants</t>
    </r>
  </si>
  <si>
    <t xml:space="preserve">   Hotel/online reservation service</t>
  </si>
  <si>
    <t>Your contribution</t>
  </si>
  <si>
    <t>Free money!   …to add to savings or add to "what's left"</t>
  </si>
  <si>
    <t>More free money!  …sorry, can't say that enough!</t>
  </si>
  <si>
    <t>Compare this to saving after-tax:</t>
  </si>
  <si>
    <r>
      <t xml:space="preserve">We computed this figure above, when you saved 10% </t>
    </r>
    <r>
      <rPr>
        <b/>
        <i/>
        <sz val="14"/>
        <color theme="1"/>
        <rFont val="Calibri"/>
        <family val="2"/>
        <scheme val="minor"/>
      </rPr>
      <t>of net income</t>
    </r>
  </si>
  <si>
    <r>
      <rPr>
        <b/>
        <sz val="26"/>
        <color theme="1"/>
        <rFont val="Calibri"/>
        <family val="2"/>
        <scheme val="minor"/>
      </rPr>
      <t>Income - Savings - Needs = What's Left for</t>
    </r>
    <r>
      <rPr>
        <b/>
        <i/>
        <sz val="26"/>
        <color theme="1"/>
        <rFont val="Calibri"/>
        <family val="2"/>
        <scheme val="minor"/>
      </rPr>
      <t xml:space="preserve"> Some Wants</t>
    </r>
  </si>
  <si>
    <r>
      <t xml:space="preserve">Now we compare the prior results to those achieved by instead saving 10% </t>
    </r>
    <r>
      <rPr>
        <b/>
        <i/>
        <u/>
        <sz val="16"/>
        <color theme="1"/>
        <rFont val="Calibri"/>
        <family val="2"/>
        <scheme val="minor"/>
      </rPr>
      <t>pre-tax</t>
    </r>
    <r>
      <rPr>
        <b/>
        <i/>
        <sz val="16"/>
        <color theme="1"/>
        <rFont val="Calibri"/>
        <family val="2"/>
        <scheme val="minor"/>
      </rPr>
      <t xml:space="preserve"> (to see the  benefits of pre-tax savings)</t>
    </r>
    <r>
      <rPr>
        <b/>
        <sz val="16"/>
        <color theme="1"/>
        <rFont val="Calibri"/>
        <family val="2"/>
        <scheme val="minor"/>
      </rPr>
      <t>.</t>
    </r>
  </si>
  <si>
    <r>
      <t xml:space="preserve">   Many employers </t>
    </r>
    <r>
      <rPr>
        <b/>
        <i/>
        <sz val="14"/>
        <color theme="1"/>
        <rFont val="Calibri"/>
        <family val="2"/>
        <scheme val="minor"/>
      </rPr>
      <t>match</t>
    </r>
    <r>
      <rPr>
        <i/>
        <sz val="14"/>
        <color theme="1"/>
        <rFont val="Calibri"/>
        <family val="2"/>
        <scheme val="minor"/>
      </rPr>
      <t xml:space="preserve"> all or part of your contribution which is additional </t>
    </r>
    <r>
      <rPr>
        <b/>
        <i/>
        <sz val="14"/>
        <color theme="1"/>
        <rFont val="Calibri"/>
        <family val="2"/>
        <scheme val="minor"/>
      </rPr>
      <t>free money!</t>
    </r>
  </si>
  <si>
    <r>
      <t xml:space="preserve">Of which, savings </t>
    </r>
    <r>
      <rPr>
        <i/>
        <sz val="16"/>
        <color theme="1"/>
        <rFont val="Calibri"/>
        <family val="2"/>
        <scheme val="minor"/>
      </rPr>
      <t>you</t>
    </r>
    <r>
      <rPr>
        <sz val="16"/>
        <color theme="1"/>
        <rFont val="Calibri"/>
        <family val="2"/>
        <scheme val="minor"/>
      </rPr>
      <t xml:space="preserve"> contributed:</t>
    </r>
  </si>
  <si>
    <t>Note, despite the benefits of pre-tax savings, pre-tax accounts are more difficult to access (as they are really for retirement savings).</t>
  </si>
  <si>
    <t>Thus you should have a mix of pre-tax and after-tax savings.</t>
  </si>
  <si>
    <t>What capacity do you have for additional savings in addition to the above, 10% pre-tax savings?</t>
  </si>
  <si>
    <t>Final Step!</t>
  </si>
  <si>
    <t>Additional Savings Goal?</t>
  </si>
  <si>
    <t>input %, referring to the above table</t>
  </si>
  <si>
    <r>
      <rPr>
        <b/>
        <i/>
        <sz val="16"/>
        <color theme="1"/>
        <rFont val="Calibri"/>
        <family val="2"/>
        <scheme val="minor"/>
      </rPr>
      <t xml:space="preserve">Allocate </t>
    </r>
    <r>
      <rPr>
        <b/>
        <sz val="16"/>
        <color theme="1"/>
        <rFont val="Calibri"/>
        <family val="2"/>
        <scheme val="minor"/>
      </rPr>
      <t>your additional savings across specific savings goals (specific items / categories)</t>
    </r>
  </si>
  <si>
    <t xml:space="preserve">          ...1. emergency fund, 2. high interest rate debt, 3. other savings (over multiple time horizons)</t>
  </si>
  <si>
    <t>Annual college savings allocation</t>
  </si>
  <si>
    <t>Annual retirement allocation</t>
  </si>
  <si>
    <t>Short-term savings goals (e.g. vacation)</t>
  </si>
  <si>
    <t>Medium-term savings goals (e.g. car, home)</t>
  </si>
  <si>
    <t>Target a few months of basic needs.  Done once unless needed to replenish.</t>
  </si>
  <si>
    <t>You obviously can't save enough for college or retirement in any given year.</t>
  </si>
  <si>
    <t>Set "annual allocation" goals.</t>
  </si>
  <si>
    <t>Specific year to year</t>
  </si>
  <si>
    <t>CHECK:  Should be no more than…</t>
  </si>
  <si>
    <t xml:space="preserve">  Few people now have pensions coming.  If you do it affects your savings goals.</t>
  </si>
  <si>
    <t xml:space="preserve">  You should!  Pre-tax plans really "force" long-term saving plus receive match (free money).</t>
  </si>
  <si>
    <t xml:space="preserve">  It is good to have separate, explicit college savings vs. retirement savings.</t>
  </si>
  <si>
    <t xml:space="preserve">  Bold plan!  But, maybe it could work, and produce huge savings.</t>
  </si>
  <si>
    <t xml:space="preserve">  Can help one parent take care of the kids if another parent passes away.</t>
  </si>
  <si>
    <t xml:space="preserve">  Smart, if you have a net worth that could be at risk if someone sues you.</t>
  </si>
  <si>
    <t>Allocate your additional annual savings goal:</t>
  </si>
  <si>
    <r>
      <t xml:space="preserve">The effort to gather the necessary information will be worth it. </t>
    </r>
    <r>
      <rPr>
        <b/>
        <i/>
        <sz val="16"/>
        <color theme="1"/>
        <rFont val="Calibri"/>
        <family val="2"/>
        <scheme val="minor"/>
      </rPr>
      <t xml:space="preserve"> This may in fact be life changing!</t>
    </r>
  </si>
  <si>
    <t xml:space="preserve">Transportation </t>
  </si>
  <si>
    <t xml:space="preserve">Utilities </t>
  </si>
  <si>
    <t xml:space="preserve">TV/streaming/phones </t>
  </si>
  <si>
    <t xml:space="preserve">Healthcare </t>
  </si>
  <si>
    <t xml:space="preserve">Groceries/personal &amp; household care products </t>
  </si>
  <si>
    <t xml:space="preserve">Pet care </t>
  </si>
  <si>
    <t xml:space="preserve">Misc. needs </t>
  </si>
  <si>
    <r>
      <rPr>
        <b/>
        <i/>
        <sz val="20"/>
        <color theme="1"/>
        <rFont val="Calibri"/>
        <family val="2"/>
        <scheme val="minor"/>
      </rPr>
      <t>Wants</t>
    </r>
    <r>
      <rPr>
        <b/>
        <sz val="20"/>
        <color theme="1"/>
        <rFont val="Calibri"/>
        <family val="2"/>
        <scheme val="minor"/>
      </rPr>
      <t xml:space="preserve"> Tracker</t>
    </r>
  </si>
  <si>
    <r>
      <rPr>
        <b/>
        <i/>
        <sz val="20"/>
        <color theme="1"/>
        <rFont val="Calibri"/>
        <family val="2"/>
        <scheme val="minor"/>
      </rPr>
      <t xml:space="preserve">Needs </t>
    </r>
    <r>
      <rPr>
        <b/>
        <sz val="20"/>
        <color theme="1"/>
        <rFont val="Calibri"/>
        <family val="2"/>
        <scheme val="minor"/>
      </rPr>
      <t>Tracker</t>
    </r>
  </si>
  <si>
    <t>factors in pre-tax savings</t>
  </si>
  <si>
    <r>
      <t xml:space="preserve">assumes </t>
    </r>
    <r>
      <rPr>
        <i/>
        <sz val="14"/>
        <color theme="1"/>
        <rFont val="Calibri"/>
        <family val="2"/>
        <scheme val="minor"/>
      </rPr>
      <t>no</t>
    </r>
    <r>
      <rPr>
        <sz val="14"/>
        <color theme="1"/>
        <rFont val="Calibri"/>
        <family val="2"/>
        <scheme val="minor"/>
      </rPr>
      <t xml:space="preserve"> pre-tax savings</t>
    </r>
  </si>
  <si>
    <t>Additional Housing needs</t>
  </si>
  <si>
    <r>
      <rPr>
        <i/>
        <sz val="14"/>
        <color theme="1"/>
        <rFont val="Calibri"/>
        <family val="2"/>
        <scheme val="minor"/>
      </rPr>
      <t xml:space="preserve">   Required</t>
    </r>
    <r>
      <rPr>
        <sz val="14"/>
        <color theme="1"/>
        <rFont val="Calibri"/>
        <family val="2"/>
        <scheme val="minor"/>
      </rPr>
      <t xml:space="preserve"> repairs (e.g. A/C or furnace service)</t>
    </r>
  </si>
  <si>
    <r>
      <rPr>
        <i/>
        <sz val="14"/>
        <color theme="1"/>
        <rFont val="Calibri"/>
        <family val="2"/>
        <scheme val="minor"/>
      </rPr>
      <t xml:space="preserve">   Required</t>
    </r>
    <r>
      <rPr>
        <sz val="14"/>
        <color theme="1"/>
        <rFont val="Calibri"/>
        <family val="2"/>
        <scheme val="minor"/>
      </rPr>
      <t xml:space="preserve"> purchases (e.g. replacement appliance)</t>
    </r>
  </si>
  <si>
    <t xml:space="preserve">   Maintenance/service/ registration</t>
  </si>
  <si>
    <t>Payroll deductions (annual amounts): (for rough estimate purposes, laws governing deduction % could change)</t>
  </si>
  <si>
    <t>This is likely an approximation as exact tax owed or refund computed 4/15</t>
  </si>
  <si>
    <t>Required repairs</t>
  </si>
  <si>
    <t>Required replacement or new purchases</t>
  </si>
  <si>
    <t xml:space="preserve">   Maintenance/repairs/service/registration</t>
  </si>
  <si>
    <t xml:space="preserve">    Think "cascading buckets" savings approach (once bucket is full it overflows to next bucket):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</si>
</sst>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67">
    <xf numFmtId="0" fontId="0" fillId="0" borderId="0" xfId="0"/>
    <xf numFmtId="0" fontId="1" fillId="2" borderId="3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quotePrefix="1" applyFont="1" applyFill="1" applyBorder="1" applyAlignment="1">
      <alignment horizontal="left" vertical="center"/>
    </xf>
    <xf numFmtId="0" fontId="4" fillId="2" borderId="5" xfId="0" quotePrefix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8" borderId="0" xfId="0" applyFill="1"/>
    <xf numFmtId="0" fontId="4" fillId="8" borderId="0" xfId="0" applyFont="1" applyFill="1"/>
    <xf numFmtId="0" fontId="4" fillId="8" borderId="0" xfId="0" applyFont="1" applyFill="1" applyAlignment="1">
      <alignment horizontal="right"/>
    </xf>
    <xf numFmtId="0" fontId="0" fillId="9" borderId="0" xfId="0" applyFill="1"/>
    <xf numFmtId="0" fontId="3" fillId="0" borderId="0" xfId="0" applyFont="1"/>
    <xf numFmtId="0" fontId="4" fillId="10" borderId="0" xfId="0" applyFont="1" applyFill="1"/>
    <xf numFmtId="0" fontId="4" fillId="5" borderId="1" xfId="0" applyFont="1" applyFill="1" applyBorder="1"/>
    <xf numFmtId="0" fontId="4" fillId="0" borderId="0" xfId="0" applyFont="1" applyBorder="1"/>
    <xf numFmtId="0" fontId="0" fillId="10" borderId="0" xfId="0" applyFill="1"/>
    <xf numFmtId="0" fontId="4" fillId="4" borderId="0" xfId="0" applyFont="1" applyFill="1"/>
    <xf numFmtId="164" fontId="4" fillId="0" borderId="1" xfId="0" applyNumberFormat="1" applyFont="1" applyBorder="1"/>
    <xf numFmtId="0" fontId="4" fillId="2" borderId="15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0" fillId="2" borderId="16" xfId="0" applyFill="1" applyBorder="1"/>
    <xf numFmtId="0" fontId="12" fillId="2" borderId="15" xfId="0" applyFont="1" applyFill="1" applyBorder="1"/>
    <xf numFmtId="0" fontId="13" fillId="2" borderId="15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164" fontId="4" fillId="0" borderId="21" xfId="1" applyNumberFormat="1" applyFont="1" applyFill="1" applyBorder="1"/>
    <xf numFmtId="0" fontId="17" fillId="2" borderId="15" xfId="0" applyFont="1" applyFill="1" applyBorder="1"/>
    <xf numFmtId="0" fontId="4" fillId="6" borderId="0" xfId="0" applyFont="1" applyFill="1"/>
    <xf numFmtId="0" fontId="4" fillId="10" borderId="15" xfId="0" applyFont="1" applyFill="1" applyBorder="1"/>
    <xf numFmtId="0" fontId="4" fillId="10" borderId="0" xfId="0" applyFont="1" applyFill="1" applyBorder="1"/>
    <xf numFmtId="0" fontId="4" fillId="10" borderId="16" xfId="0" applyFont="1" applyFill="1" applyBorder="1"/>
    <xf numFmtId="0" fontId="4" fillId="11" borderId="15" xfId="0" applyFont="1" applyFill="1" applyBorder="1"/>
    <xf numFmtId="0" fontId="4" fillId="11" borderId="0" xfId="0" applyFont="1" applyFill="1" applyBorder="1"/>
    <xf numFmtId="0" fontId="4" fillId="11" borderId="16" xfId="0" applyFont="1" applyFill="1" applyBorder="1"/>
    <xf numFmtId="0" fontId="12" fillId="10" borderId="15" xfId="0" applyFont="1" applyFill="1" applyBorder="1"/>
    <xf numFmtId="0" fontId="10" fillId="10" borderId="0" xfId="0" applyFont="1" applyFill="1" applyBorder="1"/>
    <xf numFmtId="0" fontId="0" fillId="10" borderId="0" xfId="0" applyFill="1" applyBorder="1"/>
    <xf numFmtId="0" fontId="5" fillId="0" borderId="15" xfId="0" applyFont="1" applyBorder="1"/>
    <xf numFmtId="0" fontId="3" fillId="11" borderId="0" xfId="0" applyFont="1" applyFill="1" applyBorder="1"/>
    <xf numFmtId="0" fontId="10" fillId="11" borderId="0" xfId="0" applyFont="1" applyFill="1" applyBorder="1"/>
    <xf numFmtId="0" fontId="0" fillId="11" borderId="0" xfId="0" applyFill="1" applyBorder="1"/>
    <xf numFmtId="0" fontId="0" fillId="4" borderId="0" xfId="0" applyFill="1"/>
    <xf numFmtId="0" fontId="0" fillId="12" borderId="0" xfId="0" applyFill="1"/>
    <xf numFmtId="0" fontId="0" fillId="6" borderId="0" xfId="0" applyFill="1"/>
    <xf numFmtId="0" fontId="12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6" xfId="0" applyFont="1" applyFill="1" applyBorder="1"/>
    <xf numFmtId="0" fontId="0" fillId="2" borderId="15" xfId="0" applyFill="1" applyBorder="1"/>
    <xf numFmtId="0" fontId="10" fillId="2" borderId="0" xfId="0" applyFont="1" applyFill="1" applyBorder="1"/>
    <xf numFmtId="0" fontId="4" fillId="4" borderId="0" xfId="0" applyFont="1" applyFill="1" applyBorder="1"/>
    <xf numFmtId="0" fontId="4" fillId="12" borderId="0" xfId="0" applyFont="1" applyFill="1" applyBorder="1"/>
    <xf numFmtId="0" fontId="4" fillId="6" borderId="0" xfId="0" applyFont="1" applyFill="1" applyBorder="1"/>
    <xf numFmtId="0" fontId="8" fillId="9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21" fillId="9" borderId="7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2" fillId="2" borderId="0" xfId="0" quotePrefix="1" applyFont="1" applyFill="1" applyAlignment="1">
      <alignment horizontal="center"/>
    </xf>
    <xf numFmtId="0" fontId="5" fillId="7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4" fillId="3" borderId="20" xfId="0" applyFont="1" applyFill="1" applyBorder="1" applyAlignment="1">
      <alignment horizontal="right" vertical="center"/>
    </xf>
    <xf numFmtId="0" fontId="7" fillId="7" borderId="0" xfId="0" applyFont="1" applyFill="1" applyAlignment="1">
      <alignment horizontal="center" vertical="center"/>
    </xf>
    <xf numFmtId="0" fontId="4" fillId="13" borderId="1" xfId="0" applyFont="1" applyFill="1" applyBorder="1"/>
    <xf numFmtId="0" fontId="4" fillId="13" borderId="16" xfId="0" applyFont="1" applyFill="1" applyBorder="1"/>
    <xf numFmtId="0" fontId="4" fillId="13" borderId="0" xfId="0" applyFont="1" applyFill="1" applyBorder="1"/>
    <xf numFmtId="0" fontId="10" fillId="13" borderId="0" xfId="0" applyFont="1" applyFill="1" applyBorder="1"/>
    <xf numFmtId="0" fontId="4" fillId="13" borderId="15" xfId="0" applyFont="1" applyFill="1" applyBorder="1"/>
    <xf numFmtId="0" fontId="3" fillId="13" borderId="0" xfId="0" applyFont="1" applyFill="1" applyBorder="1" applyAlignment="1">
      <alignment horizontal="right"/>
    </xf>
    <xf numFmtId="164" fontId="4" fillId="13" borderId="0" xfId="0" applyNumberFormat="1" applyFont="1" applyFill="1" applyBorder="1"/>
    <xf numFmtId="0" fontId="10" fillId="13" borderId="15" xfId="0" applyFont="1" applyFill="1" applyBorder="1"/>
    <xf numFmtId="0" fontId="5" fillId="0" borderId="0" xfId="0" applyFont="1" applyAlignment="1">
      <alignment horizontal="left" vertical="center"/>
    </xf>
    <xf numFmtId="0" fontId="4" fillId="2" borderId="24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0" xfId="0" quotePrefix="1" applyFont="1" applyFill="1" applyAlignment="1">
      <alignment horizontal="left" vertical="center"/>
    </xf>
    <xf numFmtId="0" fontId="24" fillId="2" borderId="0" xfId="0" quotePrefix="1" applyFont="1" applyFill="1" applyAlignment="1">
      <alignment horizontal="center" vertical="center"/>
    </xf>
    <xf numFmtId="0" fontId="5" fillId="13" borderId="0" xfId="0" applyFont="1" applyFill="1" applyBorder="1"/>
    <xf numFmtId="0" fontId="14" fillId="13" borderId="0" xfId="0" applyFont="1" applyFill="1" applyBorder="1"/>
    <xf numFmtId="164" fontId="4" fillId="0" borderId="0" xfId="1" applyNumberFormat="1" applyFont="1" applyFill="1" applyBorder="1"/>
    <xf numFmtId="164" fontId="4" fillId="13" borderId="0" xfId="1" applyNumberFormat="1" applyFont="1" applyFill="1" applyBorder="1"/>
    <xf numFmtId="0" fontId="4" fillId="0" borderId="1" xfId="0" applyFont="1" applyBorder="1"/>
    <xf numFmtId="164" fontId="4" fillId="2" borderId="1" xfId="0" applyNumberFormat="1" applyFont="1" applyFill="1" applyBorder="1"/>
    <xf numFmtId="0" fontId="12" fillId="4" borderId="15" xfId="0" applyFont="1" applyFill="1" applyBorder="1"/>
    <xf numFmtId="0" fontId="4" fillId="4" borderId="16" xfId="0" applyFont="1" applyFill="1" applyBorder="1"/>
    <xf numFmtId="0" fontId="12" fillId="12" borderId="15" xfId="0" applyFont="1" applyFill="1" applyBorder="1"/>
    <xf numFmtId="0" fontId="4" fillId="12" borderId="16" xfId="0" applyFont="1" applyFill="1" applyBorder="1"/>
    <xf numFmtId="0" fontId="10" fillId="13" borderId="16" xfId="0" applyFont="1" applyFill="1" applyBorder="1"/>
    <xf numFmtId="0" fontId="4" fillId="6" borderId="16" xfId="0" applyFont="1" applyFill="1" applyBorder="1"/>
    <xf numFmtId="0" fontId="12" fillId="6" borderId="15" xfId="0" applyFont="1" applyFill="1" applyBorder="1"/>
    <xf numFmtId="0" fontId="4" fillId="9" borderId="0" xfId="0" applyFont="1" applyFill="1"/>
    <xf numFmtId="0" fontId="0" fillId="13" borderId="15" xfId="0" applyFill="1" applyBorder="1"/>
    <xf numFmtId="9" fontId="4" fillId="0" borderId="0" xfId="2" applyFont="1"/>
    <xf numFmtId="164" fontId="4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5" xfId="1" applyNumberFormat="1" applyFont="1" applyBorder="1"/>
    <xf numFmtId="0" fontId="0" fillId="0" borderId="0" xfId="0" applyAlignment="1" applyProtection="1">
      <alignment horizontal="center"/>
      <protection locked="0"/>
    </xf>
    <xf numFmtId="164" fontId="4" fillId="5" borderId="1" xfId="1" applyNumberFormat="1" applyFont="1" applyFill="1" applyBorder="1" applyProtection="1">
      <protection locked="0"/>
    </xf>
    <xf numFmtId="164" fontId="4" fillId="5" borderId="25" xfId="1" applyNumberFormat="1" applyFont="1" applyFill="1" applyBorder="1" applyAlignment="1" applyProtection="1">
      <alignment horizontal="center"/>
      <protection locked="0"/>
    </xf>
    <xf numFmtId="0" fontId="7" fillId="2" borderId="15" xfId="0" applyFont="1" applyFill="1" applyBorder="1"/>
    <xf numFmtId="0" fontId="25" fillId="2" borderId="0" xfId="0" applyFont="1" applyFill="1" applyBorder="1"/>
    <xf numFmtId="0" fontId="0" fillId="3" borderId="0" xfId="0" applyFill="1"/>
    <xf numFmtId="0" fontId="4" fillId="3" borderId="0" xfId="0" applyFont="1" applyFill="1"/>
    <xf numFmtId="0" fontId="0" fillId="12" borderId="0" xfId="0" applyFill="1" applyBorder="1"/>
    <xf numFmtId="0" fontId="6" fillId="10" borderId="0" xfId="0" applyFont="1" applyFill="1" applyBorder="1" applyAlignment="1">
      <alignment horizontal="right" indent="1"/>
    </xf>
    <xf numFmtId="164" fontId="4" fillId="10" borderId="0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0" xfId="0" applyFont="1" applyFill="1" applyBorder="1"/>
    <xf numFmtId="0" fontId="4" fillId="3" borderId="16" xfId="0" applyFont="1" applyFill="1" applyBorder="1"/>
    <xf numFmtId="0" fontId="4" fillId="2" borderId="19" xfId="0" applyFont="1" applyFill="1" applyBorder="1"/>
    <xf numFmtId="0" fontId="5" fillId="2" borderId="15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1" xfId="0" applyFont="1" applyFill="1" applyBorder="1"/>
    <xf numFmtId="0" fontId="6" fillId="2" borderId="0" xfId="0" applyFont="1" applyFill="1" applyBorder="1" applyAlignment="1">
      <alignment horizontal="right" indent="1"/>
    </xf>
    <xf numFmtId="164" fontId="4" fillId="2" borderId="0" xfId="0" applyNumberFormat="1" applyFont="1" applyFill="1" applyBorder="1"/>
    <xf numFmtId="0" fontId="3" fillId="2" borderId="15" xfId="0" applyFont="1" applyFill="1" applyBorder="1"/>
    <xf numFmtId="0" fontId="4" fillId="2" borderId="10" xfId="0" applyFont="1" applyFill="1" applyBorder="1"/>
    <xf numFmtId="0" fontId="4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29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0" fontId="0" fillId="2" borderId="30" xfId="0" applyFill="1" applyBorder="1"/>
    <xf numFmtId="0" fontId="0" fillId="4" borderId="0" xfId="0" applyFill="1" applyBorder="1"/>
    <xf numFmtId="0" fontId="24" fillId="10" borderId="15" xfId="0" applyFont="1" applyFill="1" applyBorder="1"/>
    <xf numFmtId="0" fontId="24" fillId="11" borderId="15" xfId="0" applyFont="1" applyFill="1" applyBorder="1"/>
    <xf numFmtId="0" fontId="24" fillId="2" borderId="15" xfId="0" applyFont="1" applyFill="1" applyBorder="1" applyAlignment="1">
      <alignment horizontal="left"/>
    </xf>
    <xf numFmtId="0" fontId="20" fillId="2" borderId="15" xfId="0" applyFont="1" applyFill="1" applyBorder="1"/>
    <xf numFmtId="164" fontId="4" fillId="2" borderId="0" xfId="1" applyNumberFormat="1" applyFont="1" applyFill="1" applyBorder="1"/>
    <xf numFmtId="164" fontId="4" fillId="0" borderId="32" xfId="1" applyNumberFormat="1" applyFont="1" applyFill="1" applyBorder="1"/>
    <xf numFmtId="0" fontId="0" fillId="2" borderId="12" xfId="0" applyFill="1" applyBorder="1"/>
    <xf numFmtId="0" fontId="0" fillId="2" borderId="17" xfId="0" applyFill="1" applyBorder="1"/>
    <xf numFmtId="0" fontId="3" fillId="2" borderId="17" xfId="0" applyFont="1" applyFill="1" applyBorder="1"/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0" fontId="3" fillId="4" borderId="0" xfId="0" applyFont="1" applyFill="1" applyBorder="1"/>
    <xf numFmtId="164" fontId="4" fillId="4" borderId="0" xfId="1" applyNumberFormat="1" applyFont="1" applyFill="1" applyBorder="1"/>
    <xf numFmtId="164" fontId="4" fillId="2" borderId="1" xfId="1" applyNumberFormat="1" applyFont="1" applyFill="1" applyBorder="1"/>
    <xf numFmtId="0" fontId="4" fillId="2" borderId="12" xfId="0" applyFont="1" applyFill="1" applyBorder="1" applyAlignment="1">
      <alignment horizontal="right"/>
    </xf>
    <xf numFmtId="164" fontId="4" fillId="5" borderId="34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10" fillId="2" borderId="16" xfId="0" applyFont="1" applyFill="1" applyBorder="1"/>
    <xf numFmtId="164" fontId="4" fillId="5" borderId="4" xfId="1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9" fontId="4" fillId="5" borderId="37" xfId="2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4" fillId="2" borderId="38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4" fillId="2" borderId="36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30" xfId="0" applyBorder="1"/>
    <xf numFmtId="0" fontId="0" fillId="0" borderId="15" xfId="0" applyBorder="1"/>
    <xf numFmtId="0" fontId="3" fillId="2" borderId="38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18" xfId="0" applyFont="1" applyFill="1" applyBorder="1"/>
    <xf numFmtId="164" fontId="4" fillId="0" borderId="33" xfId="0" applyNumberFormat="1" applyFont="1" applyBorder="1"/>
    <xf numFmtId="0" fontId="10" fillId="13" borderId="0" xfId="0" applyFont="1" applyFill="1"/>
    <xf numFmtId="0" fontId="4" fillId="13" borderId="0" xfId="0" applyFont="1" applyFill="1"/>
    <xf numFmtId="0" fontId="4" fillId="0" borderId="1" xfId="0" applyFont="1" applyBorder="1" applyAlignment="1">
      <alignment horizontal="center"/>
    </xf>
    <xf numFmtId="0" fontId="3" fillId="2" borderId="15" xfId="0" applyFont="1" applyFill="1" applyBorder="1" applyAlignment="1">
      <alignment horizontal="left" vertical="center"/>
    </xf>
    <xf numFmtId="0" fontId="4" fillId="13" borderId="0" xfId="0" applyFont="1" applyFill="1" applyAlignment="1">
      <alignment horizontal="right"/>
    </xf>
    <xf numFmtId="0" fontId="0" fillId="13" borderId="0" xfId="0" applyFill="1"/>
    <xf numFmtId="0" fontId="3" fillId="13" borderId="0" xfId="0" applyFont="1" applyFill="1"/>
    <xf numFmtId="0" fontId="4" fillId="2" borderId="0" xfId="0" applyFont="1" applyFill="1" applyBorder="1" applyAlignment="1"/>
    <xf numFmtId="0" fontId="10" fillId="13" borderId="0" xfId="0" applyFont="1" applyFill="1" applyBorder="1" applyAlignment="1">
      <alignment vertical="center"/>
    </xf>
    <xf numFmtId="0" fontId="10" fillId="13" borderId="15" xfId="0" applyFont="1" applyFill="1" applyBorder="1" applyAlignment="1">
      <alignment vertical="center"/>
    </xf>
    <xf numFmtId="0" fontId="4" fillId="13" borderId="18" xfId="0" applyFont="1" applyFill="1" applyBorder="1"/>
    <xf numFmtId="0" fontId="4" fillId="13" borderId="19" xfId="0" applyFont="1" applyFill="1" applyBorder="1"/>
    <xf numFmtId="0" fontId="5" fillId="13" borderId="15" xfId="0" applyFont="1" applyFill="1" applyBorder="1"/>
    <xf numFmtId="0" fontId="4" fillId="2" borderId="15" xfId="0" applyFont="1" applyFill="1" applyBorder="1" applyAlignment="1">
      <alignment horizontal="left"/>
    </xf>
    <xf numFmtId="0" fontId="0" fillId="0" borderId="0" xfId="0" applyBorder="1"/>
    <xf numFmtId="0" fontId="4" fillId="2" borderId="39" xfId="0" applyFont="1" applyFill="1" applyBorder="1" applyAlignment="1">
      <alignment horizontal="left"/>
    </xf>
    <xf numFmtId="0" fontId="0" fillId="0" borderId="40" xfId="0" applyBorder="1"/>
    <xf numFmtId="0" fontId="4" fillId="2" borderId="41" xfId="0" applyFont="1" applyFill="1" applyBorder="1"/>
    <xf numFmtId="0" fontId="0" fillId="0" borderId="31" xfId="0" applyBorder="1"/>
    <xf numFmtId="164" fontId="4" fillId="5" borderId="31" xfId="1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left"/>
    </xf>
    <xf numFmtId="164" fontId="4" fillId="2" borderId="42" xfId="0" applyNumberFormat="1" applyFont="1" applyFill="1" applyBorder="1"/>
    <xf numFmtId="164" fontId="4" fillId="2" borderId="6" xfId="0" applyNumberFormat="1" applyFont="1" applyFill="1" applyBorder="1"/>
    <xf numFmtId="164" fontId="4" fillId="0" borderId="0" xfId="0" applyNumberFormat="1" applyFont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0" fillId="6" borderId="0" xfId="0" applyFill="1" applyBorder="1"/>
    <xf numFmtId="0" fontId="12" fillId="6" borderId="0" xfId="0" applyFont="1" applyFill="1" applyBorder="1"/>
    <xf numFmtId="164" fontId="0" fillId="0" borderId="0" xfId="0" applyNumberFormat="1"/>
    <xf numFmtId="44" fontId="0" fillId="0" borderId="0" xfId="0" applyNumberFormat="1"/>
    <xf numFmtId="0" fontId="0" fillId="0" borderId="18" xfId="0" applyBorder="1"/>
    <xf numFmtId="0" fontId="4" fillId="0" borderId="43" xfId="0" applyFont="1" applyBorder="1"/>
    <xf numFmtId="0" fontId="4" fillId="2" borderId="44" xfId="0" applyFont="1" applyFill="1" applyBorder="1"/>
    <xf numFmtId="0" fontId="4" fillId="2" borderId="43" xfId="0" applyFont="1" applyFill="1" applyBorder="1" applyAlignment="1">
      <alignment horizontal="right"/>
    </xf>
    <xf numFmtId="0" fontId="0" fillId="2" borderId="3" xfId="0" applyFill="1" applyBorder="1"/>
    <xf numFmtId="0" fontId="12" fillId="2" borderId="15" xfId="0" applyFont="1" applyFill="1" applyBorder="1" applyAlignment="1">
      <alignment horizontal="left" vertical="center"/>
    </xf>
    <xf numFmtId="0" fontId="4" fillId="2" borderId="12" xfId="0" applyFont="1" applyFill="1" applyBorder="1"/>
    <xf numFmtId="0" fontId="3" fillId="2" borderId="4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4" fillId="2" borderId="25" xfId="0" applyNumberFormat="1" applyFont="1" applyFill="1" applyBorder="1"/>
    <xf numFmtId="164" fontId="4" fillId="2" borderId="48" xfId="1" applyNumberFormat="1" applyFont="1" applyFill="1" applyBorder="1"/>
    <xf numFmtId="164" fontId="4" fillId="2" borderId="21" xfId="0" applyNumberFormat="1" applyFont="1" applyFill="1" applyBorder="1"/>
    <xf numFmtId="9" fontId="4" fillId="14" borderId="29" xfId="2" applyFont="1" applyFill="1" applyBorder="1" applyAlignment="1">
      <alignment horizontal="center"/>
    </xf>
    <xf numFmtId="9" fontId="4" fillId="14" borderId="47" xfId="2" applyFont="1" applyFill="1" applyBorder="1" applyAlignment="1">
      <alignment horizontal="center"/>
    </xf>
    <xf numFmtId="0" fontId="10" fillId="13" borderId="17" xfId="0" applyFont="1" applyFill="1" applyBorder="1"/>
    <xf numFmtId="164" fontId="26" fillId="2" borderId="0" xfId="1" applyNumberFormat="1" applyFont="1" applyFill="1" applyBorder="1"/>
    <xf numFmtId="164" fontId="26" fillId="2" borderId="11" xfId="1" applyNumberFormat="1" applyFont="1" applyFill="1" applyBorder="1"/>
    <xf numFmtId="0" fontId="26" fillId="2" borderId="0" xfId="0" applyFont="1" applyFill="1" applyBorder="1"/>
    <xf numFmtId="164" fontId="26" fillId="2" borderId="14" xfId="1" applyNumberFormat="1" applyFont="1" applyFill="1" applyBorder="1"/>
    <xf numFmtId="0" fontId="7" fillId="13" borderId="15" xfId="0" applyFont="1" applyFill="1" applyBorder="1"/>
    <xf numFmtId="0" fontId="13" fillId="2" borderId="0" xfId="0" applyFont="1" applyFill="1" applyBorder="1" applyAlignment="1">
      <alignment horizontal="right"/>
    </xf>
    <xf numFmtId="44" fontId="4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44" fontId="28" fillId="2" borderId="0" xfId="0" applyNumberFormat="1" applyFont="1" applyFill="1" applyBorder="1"/>
    <xf numFmtId="9" fontId="4" fillId="2" borderId="0" xfId="2" applyFont="1" applyFill="1" applyBorder="1"/>
    <xf numFmtId="0" fontId="3" fillId="2" borderId="16" xfId="0" applyFont="1" applyFill="1" applyBorder="1" applyAlignment="1">
      <alignment horizontal="center"/>
    </xf>
    <xf numFmtId="9" fontId="28" fillId="2" borderId="0" xfId="2" applyFont="1" applyFill="1" applyBorder="1"/>
    <xf numFmtId="0" fontId="5" fillId="14" borderId="12" xfId="0" applyFont="1" applyFill="1" applyBorder="1" applyAlignment="1">
      <alignment horizontal="center"/>
    </xf>
    <xf numFmtId="0" fontId="3" fillId="14" borderId="15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9" fontId="4" fillId="14" borderId="50" xfId="2" applyFont="1" applyFill="1" applyBorder="1" applyAlignment="1">
      <alignment horizontal="center"/>
    </xf>
    <xf numFmtId="164" fontId="4" fillId="2" borderId="51" xfId="1" applyNumberFormat="1" applyFont="1" applyFill="1" applyBorder="1"/>
    <xf numFmtId="164" fontId="4" fillId="2" borderId="52" xfId="0" applyNumberFormat="1" applyFont="1" applyFill="1" applyBorder="1"/>
    <xf numFmtId="0" fontId="0" fillId="13" borderId="0" xfId="0" applyFill="1" applyBorder="1"/>
    <xf numFmtId="0" fontId="10" fillId="2" borderId="15" xfId="0" applyFont="1" applyFill="1" applyBorder="1"/>
    <xf numFmtId="0" fontId="8" fillId="2" borderId="15" xfId="0" applyFont="1" applyFill="1" applyBorder="1" applyAlignment="1">
      <alignment horizontal="left"/>
    </xf>
    <xf numFmtId="0" fontId="4" fillId="2" borderId="30" xfId="0" applyFont="1" applyFill="1" applyBorder="1"/>
    <xf numFmtId="0" fontId="4" fillId="2" borderId="23" xfId="0" applyFont="1" applyFill="1" applyBorder="1"/>
    <xf numFmtId="0" fontId="10" fillId="13" borderId="18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right"/>
    </xf>
    <xf numFmtId="0" fontId="13" fillId="2" borderId="18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3" fillId="13" borderId="15" xfId="0" applyFont="1" applyFill="1" applyBorder="1"/>
    <xf numFmtId="0" fontId="19" fillId="2" borderId="1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vertical="center"/>
    </xf>
    <xf numFmtId="164" fontId="26" fillId="2" borderId="19" xfId="1" applyNumberFormat="1" applyFont="1" applyFill="1" applyBorder="1"/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right"/>
    </xf>
    <xf numFmtId="0" fontId="4" fillId="2" borderId="53" xfId="0" applyFont="1" applyFill="1" applyBorder="1"/>
    <xf numFmtId="0" fontId="0" fillId="0" borderId="0" xfId="0" applyFont="1" applyBorder="1"/>
    <xf numFmtId="0" fontId="8" fillId="2" borderId="15" xfId="0" applyFont="1" applyFill="1" applyBorder="1"/>
    <xf numFmtId="0" fontId="3" fillId="2" borderId="4" xfId="0" applyFont="1" applyFill="1" applyBorder="1" applyAlignment="1">
      <alignment horizontal="right"/>
    </xf>
    <xf numFmtId="0" fontId="0" fillId="2" borderId="39" xfId="0" applyFill="1" applyBorder="1"/>
    <xf numFmtId="0" fontId="3" fillId="2" borderId="50" xfId="0" applyFont="1" applyFill="1" applyBorder="1" applyAlignment="1">
      <alignment horizontal="right"/>
    </xf>
    <xf numFmtId="0" fontId="0" fillId="2" borderId="54" xfId="0" applyFill="1" applyBorder="1"/>
    <xf numFmtId="0" fontId="4" fillId="2" borderId="55" xfId="0" applyFont="1" applyFill="1" applyBorder="1"/>
    <xf numFmtId="0" fontId="3" fillId="2" borderId="56" xfId="0" applyFont="1" applyFill="1" applyBorder="1" applyAlignment="1">
      <alignment horizontal="right"/>
    </xf>
    <xf numFmtId="0" fontId="3" fillId="2" borderId="57" xfId="0" applyFont="1" applyFill="1" applyBorder="1" applyAlignment="1">
      <alignment horizontal="right"/>
    </xf>
    <xf numFmtId="0" fontId="3" fillId="2" borderId="58" xfId="0" applyFont="1" applyFill="1" applyBorder="1" applyAlignment="1">
      <alignment horizontal="right"/>
    </xf>
    <xf numFmtId="0" fontId="10" fillId="13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right"/>
    </xf>
    <xf numFmtId="164" fontId="4" fillId="2" borderId="18" xfId="1" applyNumberFormat="1" applyFont="1" applyFill="1" applyBorder="1" applyProtection="1">
      <protection locked="0"/>
    </xf>
    <xf numFmtId="164" fontId="4" fillId="13" borderId="18" xfId="0" applyNumberFormat="1" applyFont="1" applyFill="1" applyBorder="1"/>
    <xf numFmtId="0" fontId="4" fillId="5" borderId="4" xfId="0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164" fontId="4" fillId="5" borderId="1" xfId="1" applyNumberFormat="1" applyFont="1" applyFill="1" applyBorder="1" applyAlignment="1" applyProtection="1">
      <alignment horizontal="center"/>
    </xf>
    <xf numFmtId="9" fontId="4" fillId="5" borderId="1" xfId="2" applyFont="1" applyFill="1" applyBorder="1" applyAlignment="1" applyProtection="1">
      <alignment horizontal="center"/>
    </xf>
    <xf numFmtId="9" fontId="3" fillId="5" borderId="1" xfId="2" applyFont="1" applyFill="1" applyBorder="1" applyAlignment="1" applyProtection="1">
      <alignment horizontal="center"/>
    </xf>
    <xf numFmtId="164" fontId="4" fillId="5" borderId="31" xfId="1" applyNumberFormat="1" applyFont="1" applyFill="1" applyBorder="1" applyProtection="1"/>
    <xf numFmtId="164" fontId="4" fillId="5" borderId="19" xfId="1" applyNumberFormat="1" applyFont="1" applyFill="1" applyBorder="1" applyProtection="1"/>
    <xf numFmtId="164" fontId="4" fillId="5" borderId="32" xfId="1" applyNumberFormat="1" applyFont="1" applyFill="1" applyBorder="1" applyProtection="1"/>
    <xf numFmtId="164" fontId="4" fillId="5" borderId="59" xfId="1" applyNumberFormat="1" applyFont="1" applyFill="1" applyBorder="1" applyProtection="1"/>
    <xf numFmtId="0" fontId="4" fillId="2" borderId="35" xfId="0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0" fontId="0" fillId="2" borderId="1" xfId="0" applyFill="1" applyBorder="1"/>
    <xf numFmtId="0" fontId="0" fillId="7" borderId="1" xfId="0" applyFill="1" applyBorder="1"/>
    <xf numFmtId="0" fontId="31" fillId="2" borderId="13" xfId="0" applyFont="1" applyFill="1" applyBorder="1" applyAlignment="1">
      <alignment horizontal="center"/>
    </xf>
    <xf numFmtId="0" fontId="31" fillId="7" borderId="13" xfId="0" applyFont="1" applyFill="1" applyBorder="1" applyAlignment="1">
      <alignment horizontal="center"/>
    </xf>
    <xf numFmtId="0" fontId="31" fillId="7" borderId="14" xfId="0" applyFont="1" applyFill="1" applyBorder="1" applyAlignment="1">
      <alignment horizontal="center"/>
    </xf>
    <xf numFmtId="0" fontId="0" fillId="7" borderId="0" xfId="0" applyFill="1" applyBorder="1"/>
    <xf numFmtId="0" fontId="0" fillId="7" borderId="16" xfId="0" applyFill="1" applyBorder="1"/>
    <xf numFmtId="0" fontId="4" fillId="2" borderId="29" xfId="0" applyFont="1" applyFill="1" applyBorder="1" applyAlignment="1">
      <alignment horizontal="right" vertical="center"/>
    </xf>
    <xf numFmtId="0" fontId="0" fillId="7" borderId="25" xfId="0" applyFill="1" applyBorder="1"/>
    <xf numFmtId="0" fontId="4" fillId="2" borderId="29" xfId="0" applyFont="1" applyFill="1" applyBorder="1" applyAlignment="1">
      <alignment horizontal="right" vertical="center" wrapText="1"/>
    </xf>
    <xf numFmtId="0" fontId="4" fillId="2" borderId="47" xfId="0" applyFont="1" applyFill="1" applyBorder="1" applyAlignment="1">
      <alignment horizontal="right" vertical="center"/>
    </xf>
    <xf numFmtId="0" fontId="0" fillId="2" borderId="48" xfId="0" applyFill="1" applyBorder="1"/>
    <xf numFmtId="0" fontId="0" fillId="7" borderId="48" xfId="0" applyFill="1" applyBorder="1"/>
    <xf numFmtId="0" fontId="0" fillId="7" borderId="21" xfId="0" applyFill="1" applyBorder="1"/>
    <xf numFmtId="0" fontId="0" fillId="2" borderId="13" xfId="0" applyFill="1" applyBorder="1"/>
    <xf numFmtId="0" fontId="0" fillId="2" borderId="30" xfId="0" applyFill="1" applyBorder="1" applyAlignment="1">
      <alignment vertical="center"/>
    </xf>
    <xf numFmtId="0" fontId="3" fillId="2" borderId="60" xfId="0" applyFont="1" applyFill="1" applyBorder="1" applyAlignment="1">
      <alignment horizontal="right" vertical="center"/>
    </xf>
    <xf numFmtId="0" fontId="4" fillId="5" borderId="0" xfId="0" applyFont="1" applyFill="1"/>
    <xf numFmtId="0" fontId="0" fillId="5" borderId="0" xfId="0" applyFill="1"/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29" fillId="2" borderId="15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9" fillId="2" borderId="16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0" fontId="10" fillId="13" borderId="1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4" fillId="2" borderId="22" xfId="0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4" fillId="2" borderId="3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38" xfId="0" applyFont="1" applyFill="1" applyBorder="1" applyAlignment="1">
      <alignment horizontal="right" vertical="center" wrapText="1"/>
    </xf>
    <xf numFmtId="0" fontId="4" fillId="15" borderId="18" xfId="0" applyFont="1" applyFill="1" applyBorder="1"/>
    <xf numFmtId="0" fontId="4" fillId="15" borderId="19" xfId="0" applyFont="1" applyFill="1" applyBorder="1"/>
    <xf numFmtId="9" fontId="4" fillId="5" borderId="45" xfId="2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232</xdr:row>
      <xdr:rowOff>66675</xdr:rowOff>
    </xdr:from>
    <xdr:to>
      <xdr:col>14</xdr:col>
      <xdr:colOff>371475</xdr:colOff>
      <xdr:row>246</xdr:row>
      <xdr:rowOff>123824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5C2A350-BCE7-4A03-8F31-619BAC7DE119}"/>
            </a:ext>
          </a:extLst>
        </xdr:cNvPr>
        <xdr:cNvSpPr txBox="1"/>
      </xdr:nvSpPr>
      <xdr:spPr>
        <a:xfrm>
          <a:off x="5591175" y="60559950"/>
          <a:ext cx="5010150" cy="33908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/>
            <a:t>How you spend "what's left" on </a:t>
          </a:r>
          <a:r>
            <a:rPr lang="en-US" sz="1400" b="0" i="1"/>
            <a:t>Wants</a:t>
          </a:r>
          <a:r>
            <a:rPr lang="en-US" sz="1400" b="0"/>
            <a:t> will vary from month to month. </a:t>
          </a:r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decide what you can and cannot do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400" b="0"/>
        </a:p>
        <a:p>
          <a:pPr algn="ctr"/>
          <a:endParaRPr lang="en-US" sz="1400" b="0"/>
        </a:p>
        <a:p>
          <a:pPr algn="ctr"/>
          <a:r>
            <a:rPr lang="en-US" sz="1400" b="0"/>
            <a:t>View this</a:t>
          </a:r>
          <a:r>
            <a:rPr lang="en-US" sz="1400" b="0" baseline="0"/>
            <a:t> section as more of a worksheet and reality check.  </a:t>
          </a:r>
        </a:p>
        <a:p>
          <a:pPr algn="ctr"/>
          <a:endParaRPr lang="en-US" sz="1400" b="0" baseline="0"/>
        </a:p>
        <a:p>
          <a:pPr algn="ctr"/>
          <a:r>
            <a:rPr lang="en-US" sz="1400" b="0" baseline="0"/>
            <a:t>At this point, we have assumed you saved 10% of net income.  You will likely find that "what's left" is more than enough for "wants".</a:t>
          </a:r>
        </a:p>
        <a:p>
          <a:pPr algn="ctr"/>
          <a:endParaRPr lang="en-US" sz="1400" b="0" baseline="0"/>
        </a:p>
        <a:p>
          <a:pPr algn="ctr"/>
          <a:r>
            <a:rPr lang="en-US" sz="1400" b="0" baseline="0"/>
            <a:t>Definitely d</a:t>
          </a:r>
          <a:r>
            <a:rPr lang="en-US" sz="1400" b="0"/>
            <a:t>on't</a:t>
          </a:r>
          <a:r>
            <a:rPr lang="en-US" sz="1400" b="0" baseline="0"/>
            <a:t> make a detailed line item budget for these </a:t>
          </a:r>
          <a:r>
            <a:rPr lang="en-US" sz="1400" b="0" i="1" baseline="0"/>
            <a:t>Wants</a:t>
          </a:r>
          <a:r>
            <a:rPr lang="en-US" sz="1400" b="0" baseline="0"/>
            <a:t>!  Budgets typically frustrate and ultimately fail.</a:t>
          </a:r>
        </a:p>
        <a:p>
          <a:pPr algn="ctr"/>
          <a:endParaRPr lang="en-US" sz="1400" b="0" baseline="0"/>
        </a:p>
        <a:p>
          <a:pPr algn="ctr"/>
          <a:r>
            <a:rPr lang="en-US" sz="1400" b="0" baseline="0"/>
            <a:t>Many </a:t>
          </a:r>
          <a:r>
            <a:rPr lang="en-US" sz="1400" b="0" i="1" baseline="0"/>
            <a:t>Wants</a:t>
          </a:r>
          <a:r>
            <a:rPr lang="en-US" sz="1400" b="0" baseline="0"/>
            <a:t> are infrequent so months with a big single expenditure will require sacrifices elsewhere! </a:t>
          </a:r>
          <a:endParaRPr lang="en-US" sz="1400" b="0"/>
        </a:p>
      </xdr:txBody>
    </xdr:sp>
    <xdr:clientData/>
  </xdr:twoCellAnchor>
  <xdr:twoCellAnchor>
    <xdr:from>
      <xdr:col>7</xdr:col>
      <xdr:colOff>228600</xdr:colOff>
      <xdr:row>226</xdr:row>
      <xdr:rowOff>238126</xdr:rowOff>
    </xdr:from>
    <xdr:to>
      <xdr:col>14</xdr:col>
      <xdr:colOff>314325</xdr:colOff>
      <xdr:row>229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D302DC-17B8-4515-9874-185262816139}"/>
            </a:ext>
          </a:extLst>
        </xdr:cNvPr>
        <xdr:cNvSpPr txBox="1"/>
      </xdr:nvSpPr>
      <xdr:spPr>
        <a:xfrm>
          <a:off x="5457825" y="58788301"/>
          <a:ext cx="5086350" cy="7715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Step</a:t>
          </a:r>
          <a:r>
            <a:rPr lang="en-US" sz="1600" b="1" baseline="0"/>
            <a:t> </a:t>
          </a:r>
          <a:r>
            <a:rPr lang="en-US" sz="1600" b="1"/>
            <a:t>6 </a:t>
          </a:r>
          <a:r>
            <a:rPr lang="en-US" sz="1600" b="0"/>
            <a:t>will </a:t>
          </a:r>
          <a:r>
            <a:rPr lang="en-US" sz="1600" b="0" u="sng"/>
            <a:t>decrease</a:t>
          </a:r>
          <a:r>
            <a:rPr lang="en-US" sz="1600" b="0"/>
            <a:t> "</a:t>
          </a:r>
          <a:r>
            <a:rPr lang="en-US" sz="1600" b="1"/>
            <a:t>what's</a:t>
          </a:r>
          <a:r>
            <a:rPr lang="en-US" sz="1600" b="1" baseline="0"/>
            <a:t> left</a:t>
          </a:r>
          <a:r>
            <a:rPr lang="en-US" sz="1600" b="0" baseline="0"/>
            <a:t>" </a:t>
          </a:r>
          <a:r>
            <a:rPr lang="en-US" sz="1600" b="0"/>
            <a:t>by </a:t>
          </a:r>
          <a:r>
            <a:rPr lang="en-US" sz="1600" b="0" u="sng"/>
            <a:t>increasing</a:t>
          </a:r>
          <a:r>
            <a:rPr lang="en-US" sz="1600" b="0"/>
            <a:t> </a:t>
          </a:r>
          <a:r>
            <a:rPr lang="en-US" sz="1600" b="1"/>
            <a:t>savings</a:t>
          </a:r>
          <a:r>
            <a:rPr lang="en-US" sz="1600" b="0"/>
            <a:t>… until savings look </a:t>
          </a:r>
          <a:r>
            <a:rPr lang="en-US" sz="1600" b="0" i="1"/>
            <a:t>aggressive and "what's left" doable</a:t>
          </a:r>
          <a:r>
            <a:rPr lang="en-US" sz="1600" b="0"/>
            <a:t>!</a:t>
          </a:r>
        </a:p>
      </xdr:txBody>
    </xdr:sp>
    <xdr:clientData/>
  </xdr:twoCellAnchor>
  <xdr:twoCellAnchor>
    <xdr:from>
      <xdr:col>8</xdr:col>
      <xdr:colOff>228601</xdr:colOff>
      <xdr:row>299</xdr:row>
      <xdr:rowOff>9525</xdr:rowOff>
    </xdr:from>
    <xdr:to>
      <xdr:col>12</xdr:col>
      <xdr:colOff>95250</xdr:colOff>
      <xdr:row>315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36C0E1-B991-45E5-88E8-BFDC66723B06}"/>
            </a:ext>
          </a:extLst>
        </xdr:cNvPr>
        <xdr:cNvSpPr txBox="1"/>
      </xdr:nvSpPr>
      <xdr:spPr>
        <a:xfrm>
          <a:off x="6638926" y="75761850"/>
          <a:ext cx="2305049" cy="381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600" b="1" baseline="0"/>
        </a:p>
        <a:p>
          <a:pPr algn="ctr"/>
          <a:r>
            <a:rPr lang="en-US" sz="1600" b="1" baseline="0"/>
            <a:t>Scan the table.</a:t>
          </a:r>
        </a:p>
        <a:p>
          <a:pPr algn="ctr"/>
          <a:endParaRPr lang="en-US" sz="1600" b="1" baseline="0"/>
        </a:p>
        <a:p>
          <a:pPr algn="ctr"/>
          <a:r>
            <a:rPr lang="en-US" sz="1600" b="0" baseline="0"/>
            <a:t>What "% additional savings" (on top of the pre-tax savings already being done) produces a "What's left" amount that still works - enabling you to make sacrifices for your future but still live for today?</a:t>
          </a:r>
        </a:p>
        <a:p>
          <a:pPr algn="ctr"/>
          <a:endParaRPr lang="en-US" sz="1600" b="1" baseline="0"/>
        </a:p>
        <a:p>
          <a:pPr algn="ctr"/>
          <a:endParaRPr lang="en-US" sz="1600" b="1" baseline="0"/>
        </a:p>
        <a:p>
          <a:pPr algn="ctr"/>
          <a:endParaRPr lang="en-US" sz="1600" b="1"/>
        </a:p>
      </xdr:txBody>
    </xdr:sp>
    <xdr:clientData/>
  </xdr:twoCellAnchor>
  <xdr:twoCellAnchor>
    <xdr:from>
      <xdr:col>6</xdr:col>
      <xdr:colOff>990600</xdr:colOff>
      <xdr:row>228</xdr:row>
      <xdr:rowOff>238125</xdr:rowOff>
    </xdr:from>
    <xdr:to>
      <xdr:col>7</xdr:col>
      <xdr:colOff>238125</xdr:colOff>
      <xdr:row>247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C0CC69D-9A20-482B-B411-381CBBA17E61}"/>
            </a:ext>
          </a:extLst>
        </xdr:cNvPr>
        <xdr:cNvCxnSpPr/>
      </xdr:nvCxnSpPr>
      <xdr:spPr>
        <a:xfrm>
          <a:off x="5038725" y="59388375"/>
          <a:ext cx="428625" cy="4772025"/>
        </a:xfrm>
        <a:prstGeom prst="straightConnector1">
          <a:avLst/>
        </a:prstGeom>
        <a:ln w="762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326</xdr:row>
      <xdr:rowOff>123825</xdr:rowOff>
    </xdr:from>
    <xdr:to>
      <xdr:col>4</xdr:col>
      <xdr:colOff>485775</xdr:colOff>
      <xdr:row>330</xdr:row>
      <xdr:rowOff>180975</xdr:rowOff>
    </xdr:to>
    <xdr:sp macro="" textlink="">
      <xdr:nvSpPr>
        <xdr:cNvPr id="8" name="Trapezoid 7">
          <a:extLst>
            <a:ext uri="{FF2B5EF4-FFF2-40B4-BE49-F238E27FC236}">
              <a16:creationId xmlns:a16="http://schemas.microsoft.com/office/drawing/2014/main" id="{D5B252E9-9EB3-4512-B975-310EACDBBDD5}"/>
            </a:ext>
          </a:extLst>
        </xdr:cNvPr>
        <xdr:cNvSpPr/>
      </xdr:nvSpPr>
      <xdr:spPr>
        <a:xfrm rot="11217529">
          <a:off x="1504950" y="83658075"/>
          <a:ext cx="1133475" cy="819150"/>
        </a:xfrm>
        <a:prstGeom prst="trapezoid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99000">
              <a:schemeClr val="accent1">
                <a:lumMod val="0"/>
                <a:lumOff val="100000"/>
              </a:schemeClr>
            </a:gs>
            <a:gs pos="0">
              <a:schemeClr val="accent1">
                <a:lumMod val="100000"/>
              </a:schemeClr>
            </a:gs>
          </a:gsLst>
          <a:lin ang="48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447675</xdr:colOff>
      <xdr:row>325</xdr:row>
      <xdr:rowOff>1</xdr:rowOff>
    </xdr:from>
    <xdr:to>
      <xdr:col>4</xdr:col>
      <xdr:colOff>666750</xdr:colOff>
      <xdr:row>326</xdr:row>
      <xdr:rowOff>104776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44F706-5A58-4768-8C72-AA4948ACB84F}"/>
            </a:ext>
          </a:extLst>
        </xdr:cNvPr>
        <xdr:cNvSpPr txBox="1"/>
      </xdr:nvSpPr>
      <xdr:spPr>
        <a:xfrm>
          <a:off x="1381125" y="83562826"/>
          <a:ext cx="14382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Emergenc</a:t>
          </a:r>
          <a:r>
            <a:rPr lang="en-US" sz="1100" baseline="0"/>
            <a:t>y Fund</a:t>
          </a:r>
          <a:endParaRPr lang="en-US" sz="1100"/>
        </a:p>
      </xdr:txBody>
    </xdr:sp>
    <xdr:clientData/>
  </xdr:twoCellAnchor>
  <xdr:twoCellAnchor>
    <xdr:from>
      <xdr:col>4</xdr:col>
      <xdr:colOff>590550</xdr:colOff>
      <xdr:row>329</xdr:row>
      <xdr:rowOff>0</xdr:rowOff>
    </xdr:from>
    <xdr:to>
      <xdr:col>5</xdr:col>
      <xdr:colOff>1009650</xdr:colOff>
      <xdr:row>333</xdr:row>
      <xdr:rowOff>57150</xdr:rowOff>
    </xdr:to>
    <xdr:sp macro="" textlink="">
      <xdr:nvSpPr>
        <xdr:cNvPr id="15" name="Trapezoid 14">
          <a:extLst>
            <a:ext uri="{FF2B5EF4-FFF2-40B4-BE49-F238E27FC236}">
              <a16:creationId xmlns:a16="http://schemas.microsoft.com/office/drawing/2014/main" id="{2E8BD246-15AB-44B9-ACF9-2E645DD9E29F}"/>
            </a:ext>
          </a:extLst>
        </xdr:cNvPr>
        <xdr:cNvSpPr/>
      </xdr:nvSpPr>
      <xdr:spPr>
        <a:xfrm rot="11251610">
          <a:off x="2743200" y="84134325"/>
          <a:ext cx="1133475" cy="819150"/>
        </a:xfrm>
        <a:prstGeom prst="trapezoid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99000">
              <a:schemeClr val="accent1">
                <a:lumMod val="0"/>
                <a:lumOff val="100000"/>
              </a:schemeClr>
            </a:gs>
            <a:gs pos="0">
              <a:schemeClr val="accent1">
                <a:lumMod val="100000"/>
              </a:schemeClr>
            </a:gs>
          </a:gsLst>
          <a:lin ang="48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</xdr:colOff>
      <xdr:row>333</xdr:row>
      <xdr:rowOff>171450</xdr:rowOff>
    </xdr:from>
    <xdr:to>
      <xdr:col>7</xdr:col>
      <xdr:colOff>1162050</xdr:colOff>
      <xdr:row>338</xdr:row>
      <xdr:rowOff>38100</xdr:rowOff>
    </xdr:to>
    <xdr:sp macro="" textlink="">
      <xdr:nvSpPr>
        <xdr:cNvPr id="16" name="Trapezoid 15">
          <a:extLst>
            <a:ext uri="{FF2B5EF4-FFF2-40B4-BE49-F238E27FC236}">
              <a16:creationId xmlns:a16="http://schemas.microsoft.com/office/drawing/2014/main" id="{8DE89287-091C-4B3A-96E5-A2CA57BC79F4}"/>
            </a:ext>
          </a:extLst>
        </xdr:cNvPr>
        <xdr:cNvSpPr/>
      </xdr:nvSpPr>
      <xdr:spPr>
        <a:xfrm rot="11229936">
          <a:off x="5257800" y="85067775"/>
          <a:ext cx="1133475" cy="819150"/>
        </a:xfrm>
        <a:prstGeom prst="trapezoid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99000">
              <a:schemeClr val="accent1">
                <a:lumMod val="0"/>
                <a:lumOff val="100000"/>
              </a:schemeClr>
            </a:gs>
            <a:gs pos="0">
              <a:schemeClr val="accent1">
                <a:lumMod val="100000"/>
              </a:schemeClr>
            </a:gs>
          </a:gsLst>
          <a:lin ang="48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142875</xdr:colOff>
      <xdr:row>336</xdr:row>
      <xdr:rowOff>0</xdr:rowOff>
    </xdr:from>
    <xdr:to>
      <xdr:col>10</xdr:col>
      <xdr:colOff>57150</xdr:colOff>
      <xdr:row>340</xdr:row>
      <xdr:rowOff>57150</xdr:rowOff>
    </xdr:to>
    <xdr:sp macro="" textlink="">
      <xdr:nvSpPr>
        <xdr:cNvPr id="17" name="Trapezoid 16">
          <a:extLst>
            <a:ext uri="{FF2B5EF4-FFF2-40B4-BE49-F238E27FC236}">
              <a16:creationId xmlns:a16="http://schemas.microsoft.com/office/drawing/2014/main" id="{29F3B918-F004-4C4A-9501-C29C2FEF6E4A}"/>
            </a:ext>
          </a:extLst>
        </xdr:cNvPr>
        <xdr:cNvSpPr/>
      </xdr:nvSpPr>
      <xdr:spPr>
        <a:xfrm rot="11164783">
          <a:off x="6553200" y="85467825"/>
          <a:ext cx="1133475" cy="819150"/>
        </a:xfrm>
        <a:prstGeom prst="trapezoid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99000">
              <a:schemeClr val="accent1">
                <a:lumMod val="0"/>
                <a:lumOff val="100000"/>
              </a:schemeClr>
            </a:gs>
            <a:gs pos="0">
              <a:schemeClr val="accent1">
                <a:lumMod val="100000"/>
              </a:schemeClr>
            </a:gs>
          </a:gsLst>
          <a:lin ang="48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219075</xdr:colOff>
      <xdr:row>338</xdr:row>
      <xdr:rowOff>95250</xdr:rowOff>
    </xdr:from>
    <xdr:to>
      <xdr:col>12</xdr:col>
      <xdr:colOff>133350</xdr:colOff>
      <xdr:row>342</xdr:row>
      <xdr:rowOff>152400</xdr:rowOff>
    </xdr:to>
    <xdr:sp macro="" textlink="">
      <xdr:nvSpPr>
        <xdr:cNvPr id="19" name="Trapezoid 18">
          <a:extLst>
            <a:ext uri="{FF2B5EF4-FFF2-40B4-BE49-F238E27FC236}">
              <a16:creationId xmlns:a16="http://schemas.microsoft.com/office/drawing/2014/main" id="{A77CFA6D-DE9E-47C4-8EAD-06C757CB1926}"/>
            </a:ext>
          </a:extLst>
        </xdr:cNvPr>
        <xdr:cNvSpPr/>
      </xdr:nvSpPr>
      <xdr:spPr>
        <a:xfrm rot="10800000">
          <a:off x="7848600" y="93459300"/>
          <a:ext cx="1133475" cy="819150"/>
        </a:xfrm>
        <a:prstGeom prst="trapezoid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99000">
              <a:schemeClr val="accent1">
                <a:lumMod val="0"/>
                <a:lumOff val="100000"/>
              </a:schemeClr>
            </a:gs>
            <a:gs pos="0">
              <a:schemeClr val="accent1">
                <a:lumMod val="100000"/>
              </a:schemeClr>
            </a:gs>
          </a:gsLst>
          <a:lin ang="54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1162050</xdr:colOff>
      <xdr:row>331</xdr:row>
      <xdr:rowOff>85725</xdr:rowOff>
    </xdr:from>
    <xdr:to>
      <xdr:col>6</xdr:col>
      <xdr:colOff>1114425</xdr:colOff>
      <xdr:row>335</xdr:row>
      <xdr:rowOff>142875</xdr:rowOff>
    </xdr:to>
    <xdr:sp macro="" textlink="">
      <xdr:nvSpPr>
        <xdr:cNvPr id="20" name="Trapezoid 19">
          <a:extLst>
            <a:ext uri="{FF2B5EF4-FFF2-40B4-BE49-F238E27FC236}">
              <a16:creationId xmlns:a16="http://schemas.microsoft.com/office/drawing/2014/main" id="{D8B20C22-04D3-4A43-A58B-E0BBD02A8DBD}"/>
            </a:ext>
          </a:extLst>
        </xdr:cNvPr>
        <xdr:cNvSpPr/>
      </xdr:nvSpPr>
      <xdr:spPr>
        <a:xfrm rot="11243350">
          <a:off x="4029075" y="84601050"/>
          <a:ext cx="1133475" cy="819150"/>
        </a:xfrm>
        <a:prstGeom prst="trapezoid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99000">
              <a:schemeClr val="accent1">
                <a:lumMod val="0"/>
                <a:lumOff val="100000"/>
              </a:schemeClr>
            </a:gs>
            <a:gs pos="0">
              <a:schemeClr val="accent1">
                <a:lumMod val="100000"/>
              </a:schemeClr>
            </a:gs>
          </a:gsLst>
          <a:lin ang="48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438150</xdr:colOff>
      <xdr:row>327</xdr:row>
      <xdr:rowOff>47625</xdr:rowOff>
    </xdr:from>
    <xdr:to>
      <xdr:col>5</xdr:col>
      <xdr:colOff>1162050</xdr:colOff>
      <xdr:row>328</xdr:row>
      <xdr:rowOff>161925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CD2767C-68F8-4CEB-B802-C3257DFA324C}"/>
            </a:ext>
          </a:extLst>
        </xdr:cNvPr>
        <xdr:cNvSpPr txBox="1"/>
      </xdr:nvSpPr>
      <xdr:spPr>
        <a:xfrm>
          <a:off x="2590800" y="91316175"/>
          <a:ext cx="14382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Debt pre-payment</a:t>
          </a:r>
        </a:p>
      </xdr:txBody>
    </xdr:sp>
    <xdr:clientData/>
  </xdr:twoCellAnchor>
  <xdr:twoCellAnchor>
    <xdr:from>
      <xdr:col>5</xdr:col>
      <xdr:colOff>1019175</xdr:colOff>
      <xdr:row>328</xdr:row>
      <xdr:rowOff>152400</xdr:rowOff>
    </xdr:from>
    <xdr:to>
      <xdr:col>7</xdr:col>
      <xdr:colOff>95250</xdr:colOff>
      <xdr:row>331</xdr:row>
      <xdr:rowOff>19050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0015605-B545-41DC-96B4-525076147EA4}"/>
            </a:ext>
          </a:extLst>
        </xdr:cNvPr>
        <xdr:cNvSpPr txBox="1"/>
      </xdr:nvSpPr>
      <xdr:spPr>
        <a:xfrm>
          <a:off x="3886200" y="91611450"/>
          <a:ext cx="14382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Annual college allocation</a:t>
          </a:r>
        </a:p>
      </xdr:txBody>
    </xdr:sp>
    <xdr:clientData/>
  </xdr:twoCellAnchor>
  <xdr:twoCellAnchor>
    <xdr:from>
      <xdr:col>6</xdr:col>
      <xdr:colOff>1066800</xdr:colOff>
      <xdr:row>331</xdr:row>
      <xdr:rowOff>9526</xdr:rowOff>
    </xdr:from>
    <xdr:to>
      <xdr:col>8</xdr:col>
      <xdr:colOff>142875</xdr:colOff>
      <xdr:row>333</xdr:row>
      <xdr:rowOff>123826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94AB6BC-B7C1-40B8-B7C5-AE7877ED81D4}"/>
            </a:ext>
          </a:extLst>
        </xdr:cNvPr>
        <xdr:cNvSpPr txBox="1"/>
      </xdr:nvSpPr>
      <xdr:spPr>
        <a:xfrm>
          <a:off x="5114925" y="92040076"/>
          <a:ext cx="14382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Annual retirement allocation</a:t>
          </a:r>
        </a:p>
      </xdr:txBody>
    </xdr:sp>
    <xdr:clientData/>
  </xdr:twoCellAnchor>
  <xdr:twoCellAnchor>
    <xdr:from>
      <xdr:col>8</xdr:col>
      <xdr:colOff>257176</xdr:colOff>
      <xdr:row>333</xdr:row>
      <xdr:rowOff>38099</xdr:rowOff>
    </xdr:from>
    <xdr:to>
      <xdr:col>10</xdr:col>
      <xdr:colOff>9526</xdr:colOff>
      <xdr:row>335</xdr:row>
      <xdr:rowOff>104774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49CDB1C-6D76-4C43-BC8B-76C7BD20A40F}"/>
            </a:ext>
          </a:extLst>
        </xdr:cNvPr>
        <xdr:cNvSpPr txBox="1"/>
      </xdr:nvSpPr>
      <xdr:spPr>
        <a:xfrm>
          <a:off x="6667501" y="92449649"/>
          <a:ext cx="9715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Short-term e.g.</a:t>
          </a:r>
          <a:r>
            <a:rPr lang="en-US" sz="1100" baseline="0"/>
            <a:t> vacation</a:t>
          </a:r>
          <a:endParaRPr lang="en-US" sz="1100"/>
        </a:p>
      </xdr:txBody>
    </xdr:sp>
    <xdr:clientData/>
  </xdr:twoCellAnchor>
  <xdr:twoCellAnchor>
    <xdr:from>
      <xdr:col>10</xdr:col>
      <xdr:colOff>76200</xdr:colOff>
      <xdr:row>335</xdr:row>
      <xdr:rowOff>114300</xdr:rowOff>
    </xdr:from>
    <xdr:to>
      <xdr:col>12</xdr:col>
      <xdr:colOff>295275</xdr:colOff>
      <xdr:row>338</xdr:row>
      <xdr:rowOff>76200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999C01D-4190-4DB9-B7BB-FF4638570211}"/>
            </a:ext>
          </a:extLst>
        </xdr:cNvPr>
        <xdr:cNvSpPr txBox="1"/>
      </xdr:nvSpPr>
      <xdr:spPr>
        <a:xfrm>
          <a:off x="7705725" y="92906850"/>
          <a:ext cx="14382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Medium-term</a:t>
          </a:r>
          <a:r>
            <a:rPr lang="en-US" sz="1100" baseline="0"/>
            <a:t> e.g. home, wedding, etc.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14</xdr:row>
      <xdr:rowOff>9525</xdr:rowOff>
    </xdr:from>
    <xdr:to>
      <xdr:col>3</xdr:col>
      <xdr:colOff>419100</xdr:colOff>
      <xdr:row>14</xdr:row>
      <xdr:rowOff>219075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49B65D23-F3A3-46C2-A816-5C4194355B26}"/>
            </a:ext>
          </a:extLst>
        </xdr:cNvPr>
        <xdr:cNvSpPr/>
      </xdr:nvSpPr>
      <xdr:spPr>
        <a:xfrm>
          <a:off x="2209800" y="3705225"/>
          <a:ext cx="190500" cy="209550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377825</xdr:colOff>
      <xdr:row>23</xdr:row>
      <xdr:rowOff>19050</xdr:rowOff>
    </xdr:from>
    <xdr:to>
      <xdr:col>5</xdr:col>
      <xdr:colOff>568325</xdr:colOff>
      <xdr:row>23</xdr:row>
      <xdr:rowOff>295275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95AC7071-E1A7-4197-AB35-B71385164437}"/>
            </a:ext>
          </a:extLst>
        </xdr:cNvPr>
        <xdr:cNvSpPr/>
      </xdr:nvSpPr>
      <xdr:spPr>
        <a:xfrm>
          <a:off x="4683125" y="5695950"/>
          <a:ext cx="190500" cy="27622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190500</xdr:colOff>
      <xdr:row>38</xdr:row>
      <xdr:rowOff>19050</xdr:rowOff>
    </xdr:from>
    <xdr:to>
      <xdr:col>7</xdr:col>
      <xdr:colOff>381000</xdr:colOff>
      <xdr:row>38</xdr:row>
      <xdr:rowOff>228600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5377795C-C36B-4FC6-8E19-7DA131BDF050}"/>
            </a:ext>
          </a:extLst>
        </xdr:cNvPr>
        <xdr:cNvSpPr/>
      </xdr:nvSpPr>
      <xdr:spPr>
        <a:xfrm>
          <a:off x="6819900" y="8486775"/>
          <a:ext cx="190500" cy="209550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228600</xdr:colOff>
      <xdr:row>14</xdr:row>
      <xdr:rowOff>9525</xdr:rowOff>
    </xdr:from>
    <xdr:to>
      <xdr:col>3</xdr:col>
      <xdr:colOff>419100</xdr:colOff>
      <xdr:row>14</xdr:row>
      <xdr:rowOff>219075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CFAA4451-368E-4B4B-81D7-93895664BC65}"/>
            </a:ext>
          </a:extLst>
        </xdr:cNvPr>
        <xdr:cNvSpPr/>
      </xdr:nvSpPr>
      <xdr:spPr>
        <a:xfrm>
          <a:off x="2209800" y="3705225"/>
          <a:ext cx="190500" cy="209550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377825</xdr:colOff>
      <xdr:row>23</xdr:row>
      <xdr:rowOff>19050</xdr:rowOff>
    </xdr:from>
    <xdr:to>
      <xdr:col>5</xdr:col>
      <xdr:colOff>568325</xdr:colOff>
      <xdr:row>23</xdr:row>
      <xdr:rowOff>295275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C4619700-CB60-4805-8245-771D11924434}"/>
            </a:ext>
          </a:extLst>
        </xdr:cNvPr>
        <xdr:cNvSpPr/>
      </xdr:nvSpPr>
      <xdr:spPr>
        <a:xfrm>
          <a:off x="4683125" y="5943600"/>
          <a:ext cx="190500" cy="27622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190500</xdr:colOff>
      <xdr:row>38</xdr:row>
      <xdr:rowOff>19050</xdr:rowOff>
    </xdr:from>
    <xdr:to>
      <xdr:col>7</xdr:col>
      <xdr:colOff>381000</xdr:colOff>
      <xdr:row>38</xdr:row>
      <xdr:rowOff>228600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6B8D7514-BCB3-4684-A215-094F45BE961F}"/>
            </a:ext>
          </a:extLst>
        </xdr:cNvPr>
        <xdr:cNvSpPr/>
      </xdr:nvSpPr>
      <xdr:spPr>
        <a:xfrm>
          <a:off x="6819900" y="9725025"/>
          <a:ext cx="190500" cy="209550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tyburski" id="{E770738B-56F5-457D-929B-8A017512BA7C}" userId="80b2afdf8ea5b9d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92" dT="2019-07-11T21:33:34.91" personId="{E770738B-56F5-457D-929B-8A017512BA7C}" id="{070C1358-AB2D-46D6-B667-7AA465340709}">
    <text>FICA is on gross before 401k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4180-8ED5-4543-8E15-2E1B721940AB}">
  <sheetPr>
    <pageSetUpPr fitToPage="1"/>
  </sheetPr>
  <dimension ref="A1:S363"/>
  <sheetViews>
    <sheetView tabSelected="1" topLeftCell="A337" zoomScaleNormal="100" workbookViewId="0">
      <selection activeCell="B324" sqref="B324"/>
    </sheetView>
  </sheetViews>
  <sheetFormatPr defaultRowHeight="15" x14ac:dyDescent="0.25"/>
  <cols>
    <col min="1" max="1" width="4.7109375" customWidth="1"/>
    <col min="2" max="2" width="9.28515625" customWidth="1"/>
    <col min="5" max="5" width="10.7109375" customWidth="1"/>
    <col min="6" max="8" width="17.7109375" customWidth="1"/>
    <col min="12" max="12" width="10.85546875" bestFit="1" customWidth="1"/>
    <col min="14" max="14" width="11.5703125" customWidth="1"/>
    <col min="15" max="15" width="10.7109375" customWidth="1"/>
    <col min="16" max="16" width="4.7109375" customWidth="1"/>
    <col min="17" max="18" width="2.7109375" customWidth="1"/>
    <col min="19" max="19" width="11.5703125" bestFit="1" customWidth="1"/>
  </cols>
  <sheetData>
    <row r="1" spans="1:16" ht="18.75" customHeight="1" thickBot="1" x14ac:dyDescent="0.3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46.5" x14ac:dyDescent="0.7">
      <c r="A2" s="125"/>
      <c r="B2" s="337" t="s">
        <v>53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9"/>
      <c r="P2" s="125"/>
    </row>
    <row r="3" spans="1:16" ht="36" x14ac:dyDescent="0.55000000000000004">
      <c r="A3" s="125"/>
      <c r="B3" s="340" t="s">
        <v>61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2"/>
      <c r="P3" s="125"/>
    </row>
    <row r="4" spans="1:16" ht="18.75" x14ac:dyDescent="0.3">
      <c r="A4" s="125"/>
      <c r="B4" s="30"/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  <c r="N4" s="32"/>
      <c r="O4" s="33"/>
      <c r="P4" s="125"/>
    </row>
    <row r="5" spans="1:16" ht="31.5" x14ac:dyDescent="0.5">
      <c r="A5" s="125"/>
      <c r="B5" s="34" t="s">
        <v>54</v>
      </c>
      <c r="C5" s="31"/>
      <c r="D5" s="31"/>
      <c r="E5" s="31"/>
      <c r="F5" s="31"/>
      <c r="G5" s="32"/>
      <c r="H5" s="32"/>
      <c r="I5" s="32"/>
      <c r="J5" s="32"/>
      <c r="K5" s="32"/>
      <c r="L5" s="32"/>
      <c r="M5" s="32"/>
      <c r="N5" s="32"/>
      <c r="O5" s="33"/>
      <c r="P5" s="125"/>
    </row>
    <row r="6" spans="1:16" ht="33.75" x14ac:dyDescent="0.5">
      <c r="A6" s="125"/>
      <c r="B6" s="41" t="s">
        <v>195</v>
      </c>
      <c r="C6" s="31"/>
      <c r="D6" s="31"/>
      <c r="E6" s="31"/>
      <c r="F6" s="31"/>
      <c r="G6" s="32"/>
      <c r="H6" s="32"/>
      <c r="I6" s="32"/>
      <c r="J6" s="32"/>
      <c r="K6" s="32"/>
      <c r="L6" s="32"/>
      <c r="M6" s="32"/>
      <c r="N6" s="32"/>
      <c r="O6" s="33"/>
      <c r="P6" s="125"/>
    </row>
    <row r="7" spans="1:16" ht="18.75" customHeight="1" x14ac:dyDescent="0.35">
      <c r="A7" s="125"/>
      <c r="B7" s="35"/>
      <c r="C7" s="31"/>
      <c r="D7" s="31"/>
      <c r="E7" s="31"/>
      <c r="F7" s="31"/>
      <c r="G7" s="202" t="s">
        <v>252</v>
      </c>
      <c r="H7" s="202"/>
      <c r="I7" s="202"/>
      <c r="J7" s="202"/>
      <c r="K7" s="202"/>
      <c r="L7" s="202"/>
      <c r="M7" s="32"/>
      <c r="N7" s="32"/>
      <c r="O7" s="33"/>
      <c r="P7" s="125"/>
    </row>
    <row r="8" spans="1:16" ht="18.75" customHeight="1" x14ac:dyDescent="0.35">
      <c r="A8" s="125"/>
      <c r="B8" s="35"/>
      <c r="C8" s="31"/>
      <c r="D8" s="31"/>
      <c r="E8" s="31"/>
      <c r="F8" s="31"/>
      <c r="G8" s="202"/>
      <c r="H8" s="202"/>
      <c r="I8" s="202"/>
      <c r="J8" s="202"/>
      <c r="K8" s="202"/>
      <c r="L8" s="202"/>
      <c r="M8" s="32"/>
      <c r="N8" s="32"/>
      <c r="O8" s="33"/>
      <c r="P8" s="125"/>
    </row>
    <row r="9" spans="1:16" ht="18.75" customHeight="1" x14ac:dyDescent="0.35">
      <c r="A9" s="125"/>
      <c r="B9" s="123" t="s">
        <v>194</v>
      </c>
      <c r="C9" s="31"/>
      <c r="D9" s="31"/>
      <c r="E9" s="31"/>
      <c r="F9" s="31"/>
      <c r="G9" s="32"/>
      <c r="H9" s="32"/>
      <c r="I9" s="32"/>
      <c r="J9" s="32"/>
      <c r="K9" s="32"/>
      <c r="L9" s="32"/>
      <c r="M9" s="32"/>
      <c r="N9" s="32"/>
      <c r="O9" s="33"/>
      <c r="P9" s="125"/>
    </row>
    <row r="10" spans="1:16" ht="18.75" customHeight="1" x14ac:dyDescent="0.3">
      <c r="A10" s="125"/>
      <c r="B10" s="30" t="s">
        <v>277</v>
      </c>
      <c r="C10" s="124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62"/>
      <c r="P10" s="125"/>
    </row>
    <row r="11" spans="1:16" ht="18.75" customHeight="1" x14ac:dyDescent="0.3">
      <c r="A11" s="125"/>
      <c r="B11" s="30" t="s">
        <v>215</v>
      </c>
      <c r="C11" s="2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62"/>
      <c r="P11" s="125"/>
    </row>
    <row r="12" spans="1:16" ht="18.75" customHeight="1" x14ac:dyDescent="0.3">
      <c r="A12" s="125"/>
      <c r="B12" s="30" t="s">
        <v>253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62"/>
      <c r="P12" s="125"/>
    </row>
    <row r="13" spans="1:16" ht="18.75" customHeight="1" x14ac:dyDescent="0.3">
      <c r="A13" s="125"/>
      <c r="B13" s="30" t="s">
        <v>276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62"/>
      <c r="P13" s="125"/>
    </row>
    <row r="14" spans="1:16" ht="18.75" customHeight="1" x14ac:dyDescent="0.3">
      <c r="A14" s="125"/>
      <c r="B14" s="30" t="s">
        <v>278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62"/>
      <c r="P14" s="125"/>
    </row>
    <row r="15" spans="1:16" ht="18.75" customHeight="1" x14ac:dyDescent="0.3">
      <c r="A15" s="125"/>
      <c r="B15" s="30" t="s">
        <v>279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62"/>
      <c r="P15" s="125"/>
    </row>
    <row r="16" spans="1:16" ht="18.75" customHeight="1" x14ac:dyDescent="0.3">
      <c r="A16" s="125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62"/>
      <c r="P16" s="125"/>
    </row>
    <row r="17" spans="1:17" ht="18.75" customHeight="1" x14ac:dyDescent="0.35">
      <c r="A17" s="125"/>
      <c r="B17" s="346" t="s">
        <v>280</v>
      </c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8"/>
      <c r="P17" s="125"/>
    </row>
    <row r="18" spans="1:17" ht="21" x14ac:dyDescent="0.35">
      <c r="A18" s="125"/>
      <c r="B18" s="346" t="s">
        <v>372</v>
      </c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8"/>
      <c r="P18" s="125"/>
    </row>
    <row r="19" spans="1:17" ht="18.75" x14ac:dyDescent="0.3">
      <c r="A19" s="125"/>
      <c r="B19" s="13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5"/>
      <c r="P19" s="125"/>
    </row>
    <row r="20" spans="1:17" ht="18.75" x14ac:dyDescent="0.3">
      <c r="A20" s="125"/>
      <c r="B20" s="133"/>
      <c r="C20" s="134"/>
      <c r="D20" s="134"/>
      <c r="E20" s="134"/>
      <c r="F20" s="134"/>
      <c r="G20" s="25"/>
      <c r="H20" s="64" t="s">
        <v>123</v>
      </c>
      <c r="I20" s="134"/>
      <c r="J20" s="134"/>
      <c r="K20" s="134"/>
      <c r="L20" s="134"/>
      <c r="M20" s="134"/>
      <c r="N20" s="134"/>
      <c r="O20" s="135"/>
      <c r="P20" s="125"/>
    </row>
    <row r="21" spans="1:17" ht="18.75" x14ac:dyDescent="0.3">
      <c r="A21" s="125"/>
      <c r="B21" s="133"/>
      <c r="C21" s="134"/>
      <c r="D21" s="134"/>
      <c r="E21" s="134"/>
      <c r="F21" s="134"/>
      <c r="G21" s="83"/>
      <c r="H21" s="64" t="s">
        <v>134</v>
      </c>
      <c r="I21" s="134"/>
      <c r="J21" s="134"/>
      <c r="K21" s="134"/>
      <c r="L21" s="134"/>
      <c r="M21" s="134"/>
      <c r="N21" s="134"/>
      <c r="O21" s="135"/>
      <c r="P21" s="125"/>
    </row>
    <row r="22" spans="1:17" ht="19.5" thickBot="1" x14ac:dyDescent="0.35">
      <c r="A22" s="125"/>
      <c r="B22" s="36"/>
      <c r="C22" s="37"/>
      <c r="D22" s="37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9"/>
      <c r="P22" s="125"/>
    </row>
    <row r="23" spans="1:17" ht="18.75" customHeight="1" x14ac:dyDescent="0.3">
      <c r="A23" s="125"/>
      <c r="B23" s="126"/>
      <c r="C23" s="126"/>
      <c r="D23" s="126"/>
      <c r="E23" s="126"/>
      <c r="F23" s="126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spans="1:17" ht="18.75" customHeight="1" thickBot="1" x14ac:dyDescent="0.35">
      <c r="A24" s="125"/>
      <c r="B24" s="126"/>
      <c r="C24" s="126"/>
      <c r="D24" s="126"/>
      <c r="E24" s="126"/>
      <c r="F24" s="126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7" ht="31.5" x14ac:dyDescent="0.5">
      <c r="A25" s="125"/>
      <c r="B25" s="59" t="s">
        <v>299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  <c r="P25" s="125"/>
    </row>
    <row r="26" spans="1:17" ht="18.75" x14ac:dyDescent="0.3">
      <c r="A26" s="125"/>
      <c r="B26" s="43" t="s">
        <v>216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125"/>
    </row>
    <row r="27" spans="1:17" ht="18.75" x14ac:dyDescent="0.3">
      <c r="A27" s="125"/>
      <c r="B27" s="46" t="s">
        <v>217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125"/>
    </row>
    <row r="28" spans="1:17" ht="18.75" x14ac:dyDescent="0.3">
      <c r="A28" s="125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5"/>
      <c r="P28" s="125"/>
    </row>
    <row r="29" spans="1:17" ht="28.5" x14ac:dyDescent="0.45">
      <c r="A29" s="125"/>
      <c r="B29" s="161" t="s">
        <v>260</v>
      </c>
      <c r="C29" s="50"/>
      <c r="D29" s="50"/>
      <c r="E29" s="51"/>
      <c r="F29" s="203" t="s">
        <v>213</v>
      </c>
      <c r="G29" s="85"/>
      <c r="H29" s="85"/>
      <c r="I29" s="85"/>
      <c r="J29" s="85"/>
      <c r="K29" s="85"/>
      <c r="L29" s="85"/>
      <c r="M29" s="85"/>
      <c r="N29" s="85"/>
      <c r="O29" s="84"/>
      <c r="P29" s="126"/>
      <c r="Q29" s="3"/>
    </row>
    <row r="30" spans="1:17" ht="18.75" x14ac:dyDescent="0.3">
      <c r="A30" s="125"/>
      <c r="B30" s="140" t="s">
        <v>33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62"/>
      <c r="P30" s="126"/>
      <c r="Q30" s="3"/>
    </row>
    <row r="31" spans="1:17" ht="18.75" x14ac:dyDescent="0.3">
      <c r="A31" s="125"/>
      <c r="B31" s="157"/>
      <c r="C31" s="141"/>
      <c r="D31" s="141"/>
      <c r="E31" s="141"/>
      <c r="F31" s="148" t="s">
        <v>35</v>
      </c>
      <c r="G31" s="121"/>
      <c r="H31" s="31"/>
      <c r="I31" s="31"/>
      <c r="J31" s="31"/>
      <c r="K31" s="31"/>
      <c r="L31" s="31"/>
      <c r="M31" s="31"/>
      <c r="N31" s="31"/>
      <c r="O31" s="62"/>
      <c r="P31" s="125"/>
    </row>
    <row r="32" spans="1:17" ht="18.75" x14ac:dyDescent="0.3">
      <c r="A32" s="125"/>
      <c r="B32" s="63"/>
      <c r="C32" s="31"/>
      <c r="D32" s="31"/>
      <c r="E32" s="31"/>
      <c r="F32" s="149" t="s">
        <v>36</v>
      </c>
      <c r="G32" s="121"/>
      <c r="H32" s="31"/>
      <c r="I32" s="31"/>
      <c r="J32" s="31"/>
      <c r="K32" s="31"/>
      <c r="L32" s="31"/>
      <c r="M32" s="31"/>
      <c r="N32" s="31"/>
      <c r="O32" s="62"/>
      <c r="P32" s="125"/>
    </row>
    <row r="33" spans="1:17" ht="18.75" x14ac:dyDescent="0.3">
      <c r="A33" s="125"/>
      <c r="B33" s="158"/>
      <c r="C33" s="142"/>
      <c r="D33" s="142"/>
      <c r="E33" s="142"/>
      <c r="F33" s="150" t="s">
        <v>121</v>
      </c>
      <c r="G33" s="121"/>
      <c r="H33" s="31"/>
      <c r="I33" s="31"/>
      <c r="J33" s="31"/>
      <c r="K33" s="31"/>
      <c r="L33" s="31"/>
      <c r="M33" s="31"/>
      <c r="N33" s="31"/>
      <c r="O33" s="62"/>
      <c r="P33" s="125"/>
    </row>
    <row r="34" spans="1:17" ht="18.75" x14ac:dyDescent="0.3">
      <c r="A34" s="125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62"/>
      <c r="P34" s="125"/>
    </row>
    <row r="35" spans="1:17" ht="18.75" x14ac:dyDescent="0.3">
      <c r="A35" s="125"/>
      <c r="B35" s="140" t="s">
        <v>34</v>
      </c>
      <c r="C35" s="31"/>
      <c r="D35" s="31"/>
      <c r="E35" s="64"/>
      <c r="F35" s="31"/>
      <c r="G35" s="31"/>
      <c r="H35" s="31"/>
      <c r="I35" s="31"/>
      <c r="J35" s="31"/>
      <c r="K35" s="31"/>
      <c r="L35" s="31"/>
      <c r="M35" s="31"/>
      <c r="N35" s="31"/>
      <c r="O35" s="62"/>
      <c r="P35" s="125"/>
    </row>
    <row r="36" spans="1:17" ht="18.75" x14ac:dyDescent="0.3">
      <c r="A36" s="125"/>
      <c r="B36" s="157"/>
      <c r="C36" s="141"/>
      <c r="D36" s="141"/>
      <c r="E36" s="141"/>
      <c r="F36" s="148" t="s">
        <v>37</v>
      </c>
      <c r="G36" s="121"/>
      <c r="H36" s="86" t="s">
        <v>124</v>
      </c>
      <c r="I36" s="85"/>
      <c r="J36" s="85"/>
      <c r="K36" s="85"/>
      <c r="L36" s="85"/>
      <c r="M36" s="85"/>
      <c r="N36" s="85"/>
      <c r="O36" s="84"/>
      <c r="P36" s="125"/>
    </row>
    <row r="37" spans="1:17" ht="18.75" x14ac:dyDescent="0.3">
      <c r="A37" s="125"/>
      <c r="B37" s="158"/>
      <c r="C37" s="142"/>
      <c r="D37" s="142"/>
      <c r="E37" s="142"/>
      <c r="F37" s="150" t="s">
        <v>119</v>
      </c>
      <c r="G37" s="121"/>
      <c r="H37" s="86" t="s">
        <v>125</v>
      </c>
      <c r="I37" s="85"/>
      <c r="J37" s="85"/>
      <c r="K37" s="85"/>
      <c r="L37" s="85"/>
      <c r="M37" s="85"/>
      <c r="N37" s="85"/>
      <c r="O37" s="84"/>
      <c r="P37" s="125"/>
    </row>
    <row r="38" spans="1:17" ht="18.75" x14ac:dyDescent="0.3">
      <c r="A38" s="125"/>
      <c r="B38" s="87"/>
      <c r="C38" s="86" t="s">
        <v>218</v>
      </c>
      <c r="D38" s="85"/>
      <c r="E38" s="85"/>
      <c r="F38" s="85"/>
      <c r="G38" s="85"/>
      <c r="H38" s="86"/>
      <c r="I38" s="85"/>
      <c r="J38" s="85"/>
      <c r="K38" s="85"/>
      <c r="L38" s="85"/>
      <c r="M38" s="85"/>
      <c r="N38" s="85"/>
      <c r="O38" s="84"/>
      <c r="P38" s="125"/>
    </row>
    <row r="39" spans="1:17" ht="18.75" x14ac:dyDescent="0.3">
      <c r="A39" s="125"/>
      <c r="B39" s="30"/>
      <c r="C39" s="64"/>
      <c r="D39" s="31"/>
      <c r="E39" s="31"/>
      <c r="F39" s="31"/>
      <c r="G39" s="31"/>
      <c r="H39" s="32"/>
      <c r="I39" s="31"/>
      <c r="J39" s="31"/>
      <c r="K39" s="31"/>
      <c r="L39" s="31"/>
      <c r="M39" s="31"/>
      <c r="N39" s="31"/>
      <c r="O39" s="62"/>
      <c r="P39" s="125"/>
    </row>
    <row r="40" spans="1:17" ht="18.75" x14ac:dyDescent="0.3">
      <c r="A40" s="125"/>
      <c r="B40" s="140" t="s">
        <v>122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62"/>
      <c r="P40" s="125"/>
    </row>
    <row r="41" spans="1:17" ht="18.75" x14ac:dyDescent="0.3">
      <c r="A41" s="125"/>
      <c r="B41" s="157"/>
      <c r="C41" s="141"/>
      <c r="D41" s="141"/>
      <c r="E41" s="141"/>
      <c r="F41" s="148" t="s">
        <v>38</v>
      </c>
      <c r="G41" s="121"/>
      <c r="H41" s="86" t="s">
        <v>219</v>
      </c>
      <c r="I41" s="85"/>
      <c r="J41" s="85"/>
      <c r="K41" s="85"/>
      <c r="L41" s="85"/>
      <c r="M41" s="85"/>
      <c r="N41" s="85"/>
      <c r="O41" s="84"/>
      <c r="P41" s="125"/>
    </row>
    <row r="42" spans="1:17" ht="18.75" x14ac:dyDescent="0.3">
      <c r="A42" s="125"/>
      <c r="B42" s="63"/>
      <c r="C42" s="31"/>
      <c r="D42" s="31"/>
      <c r="E42" s="31"/>
      <c r="F42" s="149" t="s">
        <v>56</v>
      </c>
      <c r="G42" s="121"/>
      <c r="H42" s="86" t="s">
        <v>55</v>
      </c>
      <c r="I42" s="85"/>
      <c r="J42" s="85"/>
      <c r="K42" s="85"/>
      <c r="L42" s="85"/>
      <c r="M42" s="85"/>
      <c r="N42" s="85"/>
      <c r="O42" s="84"/>
      <c r="P42" s="125"/>
    </row>
    <row r="43" spans="1:17" ht="18.75" x14ac:dyDescent="0.3">
      <c r="A43" s="125"/>
      <c r="B43" s="158"/>
      <c r="C43" s="142"/>
      <c r="D43" s="142"/>
      <c r="E43" s="142"/>
      <c r="F43" s="150" t="s">
        <v>57</v>
      </c>
      <c r="G43" s="121"/>
      <c r="H43" s="86" t="s">
        <v>220</v>
      </c>
      <c r="I43" s="85"/>
      <c r="J43" s="85"/>
      <c r="K43" s="85"/>
      <c r="L43" s="85"/>
      <c r="M43" s="85"/>
      <c r="N43" s="85"/>
      <c r="O43" s="84"/>
      <c r="P43" s="125"/>
    </row>
    <row r="44" spans="1:17" ht="19.5" thickBot="1" x14ac:dyDescent="0.35">
      <c r="A44" s="125"/>
      <c r="B44" s="30"/>
      <c r="C44" s="31"/>
      <c r="D44" s="31"/>
      <c r="E44" s="31"/>
      <c r="F44" s="31"/>
      <c r="G44" s="143"/>
      <c r="H44" s="31"/>
      <c r="I44" s="31"/>
      <c r="J44" s="31"/>
      <c r="K44" s="31"/>
      <c r="L44" s="31"/>
      <c r="M44" s="31"/>
      <c r="N44" s="31"/>
      <c r="O44" s="62"/>
      <c r="P44" s="125"/>
    </row>
    <row r="45" spans="1:17" ht="27" thickTop="1" x14ac:dyDescent="0.4">
      <c r="A45" s="125"/>
      <c r="B45" s="30"/>
      <c r="C45" s="31"/>
      <c r="D45" s="31"/>
      <c r="E45" s="31"/>
      <c r="F45" s="144" t="s">
        <v>156</v>
      </c>
      <c r="G45" s="145">
        <f>G31+G32+G33+G36+G37+G41+G42+G43</f>
        <v>0</v>
      </c>
      <c r="H45" s="31"/>
      <c r="I45" s="31"/>
      <c r="J45" s="31"/>
      <c r="K45" s="31"/>
      <c r="L45" s="31"/>
      <c r="M45" s="31"/>
      <c r="N45" s="31"/>
      <c r="O45" s="62"/>
      <c r="P45" s="125"/>
    </row>
    <row r="46" spans="1:17" ht="18.75" customHeight="1" x14ac:dyDescent="0.4">
      <c r="A46" s="125"/>
      <c r="B46" s="43"/>
      <c r="C46" s="44"/>
      <c r="D46" s="44"/>
      <c r="E46" s="44"/>
      <c r="F46" s="128"/>
      <c r="G46" s="129"/>
      <c r="H46" s="44"/>
      <c r="I46" s="44"/>
      <c r="J46" s="44"/>
      <c r="K46" s="44"/>
      <c r="L46" s="44"/>
      <c r="M46" s="44"/>
      <c r="N46" s="44"/>
      <c r="O46" s="45"/>
      <c r="P46" s="125"/>
    </row>
    <row r="47" spans="1:17" ht="18.75" x14ac:dyDescent="0.3">
      <c r="A47" s="125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8"/>
      <c r="P47" s="125"/>
    </row>
    <row r="48" spans="1:17" ht="28.5" x14ac:dyDescent="0.45">
      <c r="A48" s="125"/>
      <c r="B48" s="162" t="s">
        <v>261</v>
      </c>
      <c r="C48" s="53"/>
      <c r="D48" s="54"/>
      <c r="E48" s="55"/>
      <c r="F48" s="203" t="s">
        <v>214</v>
      </c>
      <c r="G48" s="85"/>
      <c r="H48" s="85"/>
      <c r="I48" s="85"/>
      <c r="J48" s="85"/>
      <c r="K48" s="85"/>
      <c r="L48" s="85"/>
      <c r="M48" s="85"/>
      <c r="N48" s="85"/>
      <c r="O48" s="84"/>
      <c r="P48" s="126"/>
      <c r="Q48" s="3"/>
    </row>
    <row r="49" spans="1:16" ht="18.75" x14ac:dyDescent="0.3">
      <c r="A49" s="125"/>
      <c r="B49" s="157"/>
      <c r="C49" s="141"/>
      <c r="D49" s="141"/>
      <c r="E49" s="141"/>
      <c r="F49" s="151" t="s">
        <v>39</v>
      </c>
      <c r="G49" s="121"/>
      <c r="H49" s="86" t="s">
        <v>184</v>
      </c>
      <c r="I49" s="85"/>
      <c r="J49" s="85"/>
      <c r="K49" s="85"/>
      <c r="L49" s="85"/>
      <c r="M49" s="85"/>
      <c r="N49" s="85"/>
      <c r="O49" s="84"/>
      <c r="P49" s="125"/>
    </row>
    <row r="50" spans="1:16" ht="18.75" x14ac:dyDescent="0.3">
      <c r="A50" s="125"/>
      <c r="B50" s="63"/>
      <c r="C50" s="31"/>
      <c r="D50" s="31"/>
      <c r="E50" s="31"/>
      <c r="F50" s="152" t="s">
        <v>40</v>
      </c>
      <c r="G50" s="121"/>
      <c r="H50" s="86" t="s">
        <v>126</v>
      </c>
      <c r="I50" s="85"/>
      <c r="J50" s="85"/>
      <c r="K50" s="85"/>
      <c r="L50" s="85"/>
      <c r="M50" s="85"/>
      <c r="N50" s="85"/>
      <c r="O50" s="84"/>
      <c r="P50" s="125"/>
    </row>
    <row r="51" spans="1:16" ht="18.75" x14ac:dyDescent="0.3">
      <c r="A51" s="125"/>
      <c r="B51" s="63"/>
      <c r="C51" s="31"/>
      <c r="D51" s="31"/>
      <c r="E51" s="31"/>
      <c r="F51" s="152" t="s">
        <v>46</v>
      </c>
      <c r="G51" s="121"/>
      <c r="H51" s="86" t="s">
        <v>127</v>
      </c>
      <c r="I51" s="85"/>
      <c r="J51" s="85"/>
      <c r="K51" s="85"/>
      <c r="L51" s="85"/>
      <c r="M51" s="85"/>
      <c r="N51" s="85"/>
      <c r="O51" s="84"/>
      <c r="P51" s="125"/>
    </row>
    <row r="52" spans="1:16" ht="18.75" x14ac:dyDescent="0.3">
      <c r="A52" s="125"/>
      <c r="B52" s="63"/>
      <c r="C52" s="31"/>
      <c r="D52" s="31"/>
      <c r="E52" s="31"/>
      <c r="F52" s="152" t="s">
        <v>41</v>
      </c>
      <c r="G52" s="121"/>
      <c r="H52" s="86" t="s">
        <v>128</v>
      </c>
      <c r="I52" s="85"/>
      <c r="J52" s="85"/>
      <c r="K52" s="85"/>
      <c r="L52" s="85"/>
      <c r="M52" s="85"/>
      <c r="N52" s="85"/>
      <c r="O52" s="84"/>
      <c r="P52" s="125"/>
    </row>
    <row r="53" spans="1:16" ht="18.75" x14ac:dyDescent="0.3">
      <c r="A53" s="125"/>
      <c r="B53" s="63"/>
      <c r="C53" s="31"/>
      <c r="D53" s="31"/>
      <c r="E53" s="31"/>
      <c r="F53" s="152" t="s">
        <v>42</v>
      </c>
      <c r="G53" s="121"/>
      <c r="H53" s="86"/>
      <c r="I53" s="86"/>
      <c r="J53" s="85"/>
      <c r="K53" s="85"/>
      <c r="L53" s="85"/>
      <c r="M53" s="85"/>
      <c r="N53" s="85"/>
      <c r="O53" s="84"/>
      <c r="P53" s="125"/>
    </row>
    <row r="54" spans="1:16" ht="18.75" x14ac:dyDescent="0.3">
      <c r="A54" s="125"/>
      <c r="B54" s="63"/>
      <c r="C54" s="31"/>
      <c r="D54" s="31"/>
      <c r="E54" s="31"/>
      <c r="F54" s="152" t="s">
        <v>43</v>
      </c>
      <c r="G54" s="121"/>
      <c r="H54" s="86" t="s">
        <v>129</v>
      </c>
      <c r="I54" s="85"/>
      <c r="J54" s="85"/>
      <c r="K54" s="85"/>
      <c r="L54" s="85"/>
      <c r="M54" s="85"/>
      <c r="N54" s="85"/>
      <c r="O54" s="84"/>
      <c r="P54" s="125"/>
    </row>
    <row r="55" spans="1:16" ht="18.75" x14ac:dyDescent="0.3">
      <c r="A55" s="125"/>
      <c r="B55" s="63"/>
      <c r="C55" s="31"/>
      <c r="D55" s="31"/>
      <c r="E55" s="31"/>
      <c r="F55" s="152" t="s">
        <v>44</v>
      </c>
      <c r="G55" s="121"/>
      <c r="H55" s="96" t="s">
        <v>60</v>
      </c>
      <c r="I55" s="85"/>
      <c r="J55" s="85"/>
      <c r="K55" s="85"/>
      <c r="L55" s="85"/>
      <c r="M55" s="85"/>
      <c r="N55" s="85"/>
      <c r="O55" s="84"/>
      <c r="P55" s="125"/>
    </row>
    <row r="56" spans="1:16" ht="18.75" x14ac:dyDescent="0.3">
      <c r="A56" s="125"/>
      <c r="B56" s="158"/>
      <c r="C56" s="142"/>
      <c r="D56" s="142"/>
      <c r="E56" s="142"/>
      <c r="F56" s="153" t="s">
        <v>45</v>
      </c>
      <c r="G56" s="121"/>
      <c r="H56" s="86" t="s">
        <v>130</v>
      </c>
      <c r="I56" s="85"/>
      <c r="J56" s="85"/>
      <c r="K56" s="85"/>
      <c r="L56" s="85"/>
      <c r="M56" s="85"/>
      <c r="N56" s="85"/>
      <c r="O56" s="84"/>
      <c r="P56" s="125"/>
    </row>
    <row r="57" spans="1:16" ht="19.5" thickBot="1" x14ac:dyDescent="0.35">
      <c r="A57" s="125"/>
      <c r="B57" s="30"/>
      <c r="C57" s="31"/>
      <c r="D57" s="31"/>
      <c r="E57" s="31"/>
      <c r="F57" s="31"/>
      <c r="G57" s="147"/>
      <c r="H57" s="31"/>
      <c r="I57" s="31"/>
      <c r="J57" s="31"/>
      <c r="K57" s="31"/>
      <c r="L57" s="31"/>
      <c r="M57" s="31"/>
      <c r="N57" s="31"/>
      <c r="O57" s="62"/>
      <c r="P57" s="125"/>
    </row>
    <row r="58" spans="1:16" ht="27" thickTop="1" x14ac:dyDescent="0.4">
      <c r="A58" s="125"/>
      <c r="B58" s="30"/>
      <c r="C58" s="31"/>
      <c r="D58" s="31"/>
      <c r="E58" s="31"/>
      <c r="F58" s="144" t="s">
        <v>47</v>
      </c>
      <c r="G58" s="145">
        <f>SUM(G49:G56)</f>
        <v>0</v>
      </c>
      <c r="H58" s="31"/>
      <c r="I58" s="31"/>
      <c r="J58" s="31"/>
      <c r="K58" s="31"/>
      <c r="L58" s="31"/>
      <c r="M58" s="31"/>
      <c r="N58" s="31"/>
      <c r="O58" s="62"/>
      <c r="P58" s="125"/>
    </row>
    <row r="59" spans="1:16" ht="18.75" x14ac:dyDescent="0.3">
      <c r="A59" s="125"/>
      <c r="B59" s="352" t="s">
        <v>281</v>
      </c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3"/>
      <c r="P59" s="125"/>
    </row>
    <row r="60" spans="1:16" ht="18.75" x14ac:dyDescent="0.3">
      <c r="A60" s="125"/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8"/>
      <c r="P60" s="125"/>
    </row>
    <row r="61" spans="1:16" ht="18.75" x14ac:dyDescent="0.3">
      <c r="A61" s="125"/>
      <c r="B61" s="136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8"/>
      <c r="P61" s="125"/>
    </row>
    <row r="62" spans="1:16" ht="28.5" x14ac:dyDescent="0.45">
      <c r="A62" s="125"/>
      <c r="B62" s="163" t="s">
        <v>262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62"/>
      <c r="P62" s="125"/>
    </row>
    <row r="63" spans="1:16" ht="18.75" customHeight="1" x14ac:dyDescent="0.3">
      <c r="A63" s="125"/>
      <c r="B63" s="204" t="s">
        <v>282</v>
      </c>
      <c r="C63" s="85"/>
      <c r="D63" s="85"/>
      <c r="E63" s="85"/>
      <c r="F63" s="203"/>
      <c r="G63" s="85"/>
      <c r="H63" s="85"/>
      <c r="I63" s="85"/>
      <c r="J63" s="85"/>
      <c r="K63" s="85"/>
      <c r="L63" s="85"/>
      <c r="M63" s="85"/>
      <c r="N63" s="85"/>
      <c r="O63" s="84"/>
      <c r="P63" s="125"/>
    </row>
    <row r="64" spans="1:16" ht="18.75" customHeight="1" x14ac:dyDescent="0.3">
      <c r="A64" s="125"/>
      <c r="B64" s="204" t="s">
        <v>283</v>
      </c>
      <c r="C64" s="85"/>
      <c r="D64" s="85"/>
      <c r="E64" s="85"/>
      <c r="F64" s="203"/>
      <c r="G64" s="85"/>
      <c r="H64" s="85"/>
      <c r="I64" s="85"/>
      <c r="J64" s="85"/>
      <c r="K64" s="85"/>
      <c r="L64" s="85"/>
      <c r="M64" s="85"/>
      <c r="N64" s="85"/>
      <c r="O64" s="84"/>
      <c r="P64" s="125"/>
    </row>
    <row r="65" spans="1:17" ht="18.75" customHeight="1" x14ac:dyDescent="0.3">
      <c r="A65" s="125"/>
      <c r="B65" s="204" t="s">
        <v>284</v>
      </c>
      <c r="C65" s="85"/>
      <c r="D65" s="85"/>
      <c r="E65" s="85"/>
      <c r="F65" s="203"/>
      <c r="G65" s="85"/>
      <c r="H65" s="85"/>
      <c r="I65" s="85"/>
      <c r="J65" s="85"/>
      <c r="K65" s="85"/>
      <c r="L65" s="85"/>
      <c r="M65" s="85"/>
      <c r="N65" s="85"/>
      <c r="O65" s="84"/>
      <c r="P65" s="125"/>
    </row>
    <row r="66" spans="1:17" ht="18.75" x14ac:dyDescent="0.3">
      <c r="A66" s="125"/>
      <c r="B66" s="90"/>
      <c r="C66" s="85"/>
      <c r="D66" s="85"/>
      <c r="E66" s="85"/>
      <c r="F66" s="88"/>
      <c r="G66" s="89"/>
      <c r="H66" s="86"/>
      <c r="I66" s="85"/>
      <c r="J66" s="85"/>
      <c r="K66" s="85"/>
      <c r="L66" s="85"/>
      <c r="M66" s="85"/>
      <c r="N66" s="85"/>
      <c r="O66" s="84"/>
      <c r="P66" s="125"/>
    </row>
    <row r="67" spans="1:17" ht="18.75" x14ac:dyDescent="0.3">
      <c r="A67" s="125"/>
      <c r="B67" s="207" t="s">
        <v>285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4"/>
      <c r="P67" s="125"/>
    </row>
    <row r="68" spans="1:17" ht="19.5" thickBot="1" x14ac:dyDescent="0.35">
      <c r="A68" s="125"/>
      <c r="B68" s="239" t="s">
        <v>321</v>
      </c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6"/>
      <c r="P68" s="125"/>
    </row>
    <row r="69" spans="1:17" ht="18.75" x14ac:dyDescent="0.3">
      <c r="A69" s="125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3"/>
    </row>
    <row r="70" spans="1:17" ht="18.75" x14ac:dyDescent="0.3">
      <c r="A70" s="22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3"/>
    </row>
    <row r="71" spans="1:17" ht="19.5" thickBot="1" x14ac:dyDescent="0.35">
      <c r="A71" s="27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3"/>
    </row>
    <row r="72" spans="1:17" ht="31.5" x14ac:dyDescent="0.5">
      <c r="A72" s="27"/>
      <c r="B72" s="59" t="s">
        <v>234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/>
      <c r="P72" s="24"/>
      <c r="Q72" s="3"/>
    </row>
    <row r="73" spans="1:17" ht="31.5" x14ac:dyDescent="0.5">
      <c r="A73" s="27"/>
      <c r="B73" s="49" t="s">
        <v>263</v>
      </c>
      <c r="C73" s="51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24"/>
      <c r="Q73" s="3"/>
    </row>
    <row r="74" spans="1:17" ht="18.75" x14ac:dyDescent="0.3">
      <c r="A74" s="27"/>
      <c r="B74" s="140" t="s">
        <v>49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62"/>
      <c r="P74" s="27"/>
    </row>
    <row r="75" spans="1:17" ht="18.75" x14ac:dyDescent="0.3">
      <c r="A75" s="27"/>
      <c r="B75" s="157"/>
      <c r="C75" s="141"/>
      <c r="D75" s="141"/>
      <c r="E75" s="141"/>
      <c r="F75" s="148" t="s">
        <v>308</v>
      </c>
      <c r="G75" s="121"/>
      <c r="H75" s="86" t="s">
        <v>62</v>
      </c>
      <c r="I75" s="85"/>
      <c r="J75" s="85"/>
      <c r="K75" s="85"/>
      <c r="L75" s="85"/>
      <c r="M75" s="85"/>
      <c r="N75" s="85"/>
      <c r="O75" s="84"/>
      <c r="P75" s="27"/>
    </row>
    <row r="76" spans="1:17" ht="18.75" x14ac:dyDescent="0.3">
      <c r="A76" s="27"/>
      <c r="B76" s="63"/>
      <c r="C76" s="31"/>
      <c r="D76" s="31"/>
      <c r="E76" s="31"/>
      <c r="F76" s="149" t="s">
        <v>309</v>
      </c>
      <c r="G76" s="121"/>
      <c r="H76" s="86" t="s">
        <v>58</v>
      </c>
      <c r="I76" s="85"/>
      <c r="J76" s="85"/>
      <c r="K76" s="85"/>
      <c r="L76" s="85"/>
      <c r="M76" s="85"/>
      <c r="N76" s="85"/>
      <c r="O76" s="84"/>
      <c r="P76" s="27"/>
    </row>
    <row r="77" spans="1:17" ht="18.75" x14ac:dyDescent="0.3">
      <c r="A77" s="27"/>
      <c r="B77" s="63"/>
      <c r="C77" s="31"/>
      <c r="D77" s="31"/>
      <c r="E77" s="31"/>
      <c r="F77" s="149" t="s">
        <v>48</v>
      </c>
      <c r="G77" s="121">
        <v>0</v>
      </c>
      <c r="H77" s="64"/>
      <c r="I77" s="31"/>
      <c r="J77" s="31"/>
      <c r="K77" s="31"/>
      <c r="L77" s="31"/>
      <c r="M77" s="31"/>
      <c r="N77" s="31"/>
      <c r="O77" s="62"/>
      <c r="P77" s="27"/>
    </row>
    <row r="78" spans="1:17" ht="18.75" x14ac:dyDescent="0.3">
      <c r="A78" s="27"/>
      <c r="B78" s="158"/>
      <c r="C78" s="142"/>
      <c r="D78" s="142"/>
      <c r="E78" s="142"/>
      <c r="F78" s="150" t="s">
        <v>131</v>
      </c>
      <c r="G78" s="121">
        <v>0</v>
      </c>
      <c r="H78" s="31"/>
      <c r="I78" s="31"/>
      <c r="J78" s="31"/>
      <c r="K78" s="31"/>
      <c r="L78" s="31"/>
      <c r="M78" s="31"/>
      <c r="N78" s="31"/>
      <c r="O78" s="62"/>
      <c r="P78" s="27"/>
    </row>
    <row r="79" spans="1:17" ht="18.75" x14ac:dyDescent="0.3">
      <c r="A79" s="27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62"/>
      <c r="P79" s="27"/>
    </row>
    <row r="80" spans="1:17" ht="18.75" x14ac:dyDescent="0.3">
      <c r="A80" s="27"/>
      <c r="B80" s="140" t="s">
        <v>50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62"/>
      <c r="P80" s="27"/>
    </row>
    <row r="81" spans="1:16" ht="18.75" x14ac:dyDescent="0.3">
      <c r="A81" s="27"/>
      <c r="B81" s="157"/>
      <c r="C81" s="141"/>
      <c r="D81" s="141"/>
      <c r="E81" s="141"/>
      <c r="F81" s="148" t="s">
        <v>308</v>
      </c>
      <c r="G81" s="121"/>
      <c r="H81" s="86" t="s">
        <v>62</v>
      </c>
      <c r="I81" s="85"/>
      <c r="J81" s="85"/>
      <c r="K81" s="85"/>
      <c r="L81" s="85"/>
      <c r="M81" s="85"/>
      <c r="N81" s="85"/>
      <c r="O81" s="84"/>
      <c r="P81" s="27"/>
    </row>
    <row r="82" spans="1:16" ht="18.75" x14ac:dyDescent="0.3">
      <c r="A82" s="27"/>
      <c r="B82" s="63"/>
      <c r="C82" s="31"/>
      <c r="D82" s="31"/>
      <c r="E82" s="31"/>
      <c r="F82" s="149" t="s">
        <v>309</v>
      </c>
      <c r="G82" s="121"/>
      <c r="H82" s="86" t="s">
        <v>58</v>
      </c>
      <c r="I82" s="85"/>
      <c r="J82" s="85"/>
      <c r="K82" s="85"/>
      <c r="L82" s="85"/>
      <c r="M82" s="85"/>
      <c r="N82" s="85"/>
      <c r="O82" s="84"/>
      <c r="P82" s="27"/>
    </row>
    <row r="83" spans="1:16" ht="18.75" x14ac:dyDescent="0.3">
      <c r="A83" s="27"/>
      <c r="B83" s="63"/>
      <c r="C83" s="31"/>
      <c r="D83" s="31"/>
      <c r="E83" s="31"/>
      <c r="F83" s="149" t="s">
        <v>48</v>
      </c>
      <c r="G83" s="121"/>
      <c r="H83" s="64"/>
      <c r="I83" s="31"/>
      <c r="J83" s="31"/>
      <c r="K83" s="31"/>
      <c r="L83" s="31"/>
      <c r="M83" s="31"/>
      <c r="N83" s="31"/>
      <c r="O83" s="62"/>
      <c r="P83" s="27"/>
    </row>
    <row r="84" spans="1:16" ht="18.75" x14ac:dyDescent="0.3">
      <c r="A84" s="27"/>
      <c r="B84" s="158"/>
      <c r="C84" s="142"/>
      <c r="D84" s="142"/>
      <c r="E84" s="142"/>
      <c r="F84" s="150" t="s">
        <v>131</v>
      </c>
      <c r="G84" s="121"/>
      <c r="H84" s="31"/>
      <c r="I84" s="31"/>
      <c r="J84" s="31"/>
      <c r="K84" s="31"/>
      <c r="L84" s="31"/>
      <c r="M84" s="31"/>
      <c r="N84" s="31"/>
      <c r="O84" s="62"/>
      <c r="P84" s="27"/>
    </row>
    <row r="85" spans="1:16" ht="18.75" x14ac:dyDescent="0.3">
      <c r="A85" s="27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62"/>
      <c r="P85" s="27"/>
    </row>
    <row r="86" spans="1:16" ht="18.75" x14ac:dyDescent="0.3">
      <c r="A86" s="27"/>
      <c r="B86" s="140" t="s">
        <v>52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62"/>
      <c r="P86" s="27"/>
    </row>
    <row r="87" spans="1:16" ht="18.75" x14ac:dyDescent="0.3">
      <c r="A87" s="27"/>
      <c r="B87" s="159"/>
      <c r="C87" s="154"/>
      <c r="D87" s="154"/>
      <c r="E87" s="154"/>
      <c r="F87" s="155" t="s">
        <v>51</v>
      </c>
      <c r="G87" s="121"/>
      <c r="H87" s="86" t="s">
        <v>157</v>
      </c>
      <c r="I87" s="85"/>
      <c r="J87" s="85"/>
      <c r="K87" s="85"/>
      <c r="L87" s="85"/>
      <c r="M87" s="85"/>
      <c r="N87" s="85"/>
      <c r="O87" s="84"/>
      <c r="P87" s="27"/>
    </row>
    <row r="88" spans="1:16" ht="19.5" thickBot="1" x14ac:dyDescent="0.35">
      <c r="A88" s="27"/>
      <c r="B88" s="30"/>
      <c r="C88" s="31"/>
      <c r="D88" s="31"/>
      <c r="E88" s="31"/>
      <c r="F88" s="31"/>
      <c r="G88" s="143"/>
      <c r="H88" s="31"/>
      <c r="I88" s="31"/>
      <c r="J88" s="31"/>
      <c r="K88" s="31"/>
      <c r="L88" s="31"/>
      <c r="M88" s="31"/>
      <c r="N88" s="31"/>
      <c r="O88" s="62"/>
      <c r="P88" s="27"/>
    </row>
    <row r="89" spans="1:16" ht="27" thickTop="1" x14ac:dyDescent="0.4">
      <c r="A89" s="27"/>
      <c r="B89" s="30"/>
      <c r="C89" s="31"/>
      <c r="D89" s="31"/>
      <c r="E89" s="31"/>
      <c r="F89" s="156" t="s">
        <v>222</v>
      </c>
      <c r="G89" s="145">
        <f>G87+G84+G83+G82+G81+G78+G77+G76+G75</f>
        <v>0</v>
      </c>
      <c r="H89" s="85" t="s">
        <v>223</v>
      </c>
      <c r="I89" s="85"/>
      <c r="J89" s="85"/>
      <c r="K89" s="85"/>
      <c r="L89" s="85"/>
      <c r="M89" s="85"/>
      <c r="N89" s="85"/>
      <c r="O89" s="84"/>
      <c r="P89" s="27"/>
    </row>
    <row r="90" spans="1:16" ht="18.75" customHeight="1" x14ac:dyDescent="0.4">
      <c r="A90" s="27"/>
      <c r="B90" s="30"/>
      <c r="C90" s="31"/>
      <c r="D90" s="31"/>
      <c r="E90" s="31"/>
      <c r="F90" s="156"/>
      <c r="G90" s="145"/>
      <c r="H90" s="31"/>
      <c r="I90" s="31"/>
      <c r="J90" s="31"/>
      <c r="K90" s="31"/>
      <c r="L90" s="31"/>
      <c r="M90" s="31"/>
      <c r="N90" s="31"/>
      <c r="O90" s="62"/>
      <c r="P90" s="27"/>
    </row>
    <row r="91" spans="1:16" ht="18.75" customHeight="1" x14ac:dyDescent="0.3">
      <c r="A91" s="27"/>
      <c r="B91" s="146" t="s">
        <v>388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62"/>
      <c r="P91" s="27"/>
    </row>
    <row r="92" spans="1:16" ht="18.75" customHeight="1" x14ac:dyDescent="0.3">
      <c r="A92" s="27"/>
      <c r="B92" s="189"/>
      <c r="C92" s="154"/>
      <c r="D92" s="154"/>
      <c r="E92" s="154"/>
      <c r="F92" s="155" t="s">
        <v>159</v>
      </c>
      <c r="G92" s="174">
        <f>0.0765*G89</f>
        <v>0</v>
      </c>
      <c r="H92" s="86" t="s">
        <v>158</v>
      </c>
      <c r="I92" s="86"/>
      <c r="J92" s="86"/>
      <c r="K92" s="86"/>
      <c r="L92" s="86"/>
      <c r="M92" s="86"/>
      <c r="N92" s="86"/>
      <c r="O92" s="106"/>
      <c r="P92" s="27"/>
    </row>
    <row r="93" spans="1:16" ht="18.75" customHeight="1" x14ac:dyDescent="0.3">
      <c r="A93" s="27"/>
      <c r="B93" s="190"/>
      <c r="C93" s="31"/>
      <c r="D93" s="31"/>
      <c r="E93" s="31"/>
      <c r="F93" s="177"/>
      <c r="G93" s="165"/>
      <c r="H93" s="64"/>
      <c r="I93" s="64"/>
      <c r="J93" s="64"/>
      <c r="K93" s="64"/>
      <c r="L93" s="64"/>
      <c r="M93" s="64"/>
      <c r="N93" s="64"/>
      <c r="O93" s="178"/>
      <c r="P93" s="27"/>
    </row>
    <row r="94" spans="1:16" ht="18.75" customHeight="1" thickBot="1" x14ac:dyDescent="0.35">
      <c r="A94" s="27"/>
      <c r="B94" s="146" t="s">
        <v>224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62"/>
      <c r="P94" s="27"/>
    </row>
    <row r="95" spans="1:16" ht="18.75" customHeight="1" x14ac:dyDescent="0.3">
      <c r="A95" s="27"/>
      <c r="B95" s="210" t="s">
        <v>228</v>
      </c>
      <c r="C95" s="211"/>
      <c r="D95" s="212"/>
      <c r="E95" s="212"/>
      <c r="F95" s="213"/>
      <c r="G95" s="214"/>
      <c r="H95" s="86" t="s">
        <v>225</v>
      </c>
      <c r="I95" s="86"/>
      <c r="J95" s="86"/>
      <c r="K95" s="86"/>
      <c r="L95" s="86"/>
      <c r="M95" s="86"/>
      <c r="N95" s="86"/>
      <c r="O95" s="106"/>
      <c r="P95" s="27"/>
    </row>
    <row r="96" spans="1:16" ht="18.75" customHeight="1" x14ac:dyDescent="0.3">
      <c r="A96" s="27"/>
      <c r="B96" s="215" t="s">
        <v>226</v>
      </c>
      <c r="C96" s="32"/>
      <c r="D96" s="31"/>
      <c r="E96" s="31"/>
      <c r="F96" s="32"/>
      <c r="G96" s="62"/>
      <c r="H96" s="86"/>
      <c r="I96" s="86"/>
      <c r="J96" s="86"/>
      <c r="K96" s="86"/>
      <c r="L96" s="86"/>
      <c r="M96" s="86"/>
      <c r="N96" s="86"/>
      <c r="O96" s="106"/>
      <c r="P96" s="27"/>
    </row>
    <row r="97" spans="1:17" ht="18.75" customHeight="1" x14ac:dyDescent="0.3">
      <c r="A97" s="27"/>
      <c r="B97" s="208" t="s">
        <v>227</v>
      </c>
      <c r="C97" s="32"/>
      <c r="D97" s="31"/>
      <c r="E97" s="31"/>
      <c r="F97" s="209"/>
      <c r="G97" s="62"/>
      <c r="H97" s="31"/>
      <c r="I97" s="31"/>
      <c r="J97" s="31"/>
      <c r="K97" s="31"/>
      <c r="L97" s="31"/>
      <c r="M97" s="31"/>
      <c r="N97" s="31"/>
      <c r="O97" s="62"/>
      <c r="P97" s="27"/>
    </row>
    <row r="98" spans="1:17" ht="18.75" customHeight="1" x14ac:dyDescent="0.3">
      <c r="A98" s="27"/>
      <c r="B98" s="30"/>
      <c r="C98" s="31"/>
      <c r="D98" s="32"/>
      <c r="E98" s="31"/>
      <c r="F98" s="177" t="s">
        <v>230</v>
      </c>
      <c r="G98" s="122"/>
      <c r="H98" s="85" t="s">
        <v>229</v>
      </c>
      <c r="I98" s="85"/>
      <c r="J98" s="85"/>
      <c r="K98" s="85"/>
      <c r="L98" s="85"/>
      <c r="M98" s="85"/>
      <c r="N98" s="85"/>
      <c r="O98" s="84"/>
      <c r="P98" s="27"/>
    </row>
    <row r="99" spans="1:17" ht="18.75" customHeight="1" x14ac:dyDescent="0.3">
      <c r="A99" s="27"/>
      <c r="B99" s="30"/>
      <c r="C99" s="31"/>
      <c r="D99" s="32"/>
      <c r="E99" s="31"/>
      <c r="F99" s="180" t="s">
        <v>231</v>
      </c>
      <c r="G99" s="176"/>
      <c r="H99" s="85" t="s">
        <v>229</v>
      </c>
      <c r="I99" s="85"/>
      <c r="J99" s="85"/>
      <c r="K99" s="85"/>
      <c r="L99" s="85"/>
      <c r="M99" s="85"/>
      <c r="N99" s="85"/>
      <c r="O99" s="84"/>
      <c r="P99" s="27"/>
    </row>
    <row r="100" spans="1:17" ht="18.75" customHeight="1" thickBot="1" x14ac:dyDescent="0.35">
      <c r="A100" s="27"/>
      <c r="B100" s="36"/>
      <c r="C100" s="37"/>
      <c r="D100" s="37"/>
      <c r="E100" s="38"/>
      <c r="F100" s="181" t="s">
        <v>169</v>
      </c>
      <c r="G100" s="166">
        <f>IF(G98="y",'Tax calc'!C7,'Tax calc'!C8)</f>
        <v>0</v>
      </c>
      <c r="H100" s="86" t="s">
        <v>198</v>
      </c>
      <c r="I100" s="86"/>
      <c r="J100" s="86"/>
      <c r="K100" s="86"/>
      <c r="L100" s="86"/>
      <c r="M100" s="86"/>
      <c r="N100" s="86"/>
      <c r="O100" s="106"/>
      <c r="P100" s="27"/>
    </row>
    <row r="101" spans="1:17" ht="18.75" customHeight="1" x14ac:dyDescent="0.3">
      <c r="A101" s="27"/>
      <c r="B101" s="30"/>
      <c r="C101" s="31"/>
      <c r="D101" s="31"/>
      <c r="E101" s="32"/>
      <c r="F101" s="177"/>
      <c r="G101" s="98"/>
      <c r="H101" s="64"/>
      <c r="I101" s="64"/>
      <c r="J101" s="64"/>
      <c r="K101" s="64"/>
      <c r="L101" s="64"/>
      <c r="M101" s="64"/>
      <c r="N101" s="64"/>
      <c r="O101" s="178"/>
      <c r="P101" s="27"/>
    </row>
    <row r="102" spans="1:17" ht="18.75" customHeight="1" thickBot="1" x14ac:dyDescent="0.35">
      <c r="A102" s="27"/>
      <c r="B102" s="146" t="s">
        <v>199</v>
      </c>
      <c r="C102" s="31"/>
      <c r="D102" s="31"/>
      <c r="E102" s="32"/>
      <c r="F102" s="177"/>
      <c r="G102" s="165"/>
      <c r="H102" s="64"/>
      <c r="I102" s="64"/>
      <c r="J102" s="64"/>
      <c r="K102" s="64"/>
      <c r="L102" s="64"/>
      <c r="M102" s="64"/>
      <c r="N102" s="64"/>
      <c r="O102" s="178"/>
      <c r="P102" s="27"/>
    </row>
    <row r="103" spans="1:17" ht="18.75" customHeight="1" x14ac:dyDescent="0.3">
      <c r="A103" s="27"/>
      <c r="B103" s="167"/>
      <c r="C103" s="60"/>
      <c r="D103" s="60"/>
      <c r="E103" s="60"/>
      <c r="F103" s="175" t="s">
        <v>200</v>
      </c>
      <c r="G103" s="182"/>
      <c r="H103" s="86" t="s">
        <v>221</v>
      </c>
      <c r="I103" s="86"/>
      <c r="J103" s="86"/>
      <c r="K103" s="86"/>
      <c r="L103" s="86"/>
      <c r="M103" s="86"/>
      <c r="N103" s="86"/>
      <c r="O103" s="106"/>
      <c r="P103" s="27"/>
    </row>
    <row r="104" spans="1:17" ht="18.75" customHeight="1" thickBot="1" x14ac:dyDescent="0.35">
      <c r="A104" s="27"/>
      <c r="B104" s="168"/>
      <c r="C104" s="37"/>
      <c r="D104" s="37"/>
      <c r="E104" s="37"/>
      <c r="F104" s="183" t="s">
        <v>161</v>
      </c>
      <c r="G104" s="40">
        <f>G103*G89</f>
        <v>0</v>
      </c>
      <c r="H104" s="86"/>
      <c r="I104" s="86"/>
      <c r="J104" s="86"/>
      <c r="K104" s="86"/>
      <c r="L104" s="86"/>
      <c r="M104" s="86"/>
      <c r="N104" s="86"/>
      <c r="O104" s="106"/>
      <c r="P104" s="27"/>
    </row>
    <row r="105" spans="1:17" ht="18.75" customHeight="1" thickBot="1" x14ac:dyDescent="0.45">
      <c r="A105" s="27"/>
      <c r="B105" s="30"/>
      <c r="C105" s="31"/>
      <c r="D105" s="31"/>
      <c r="E105" s="31"/>
      <c r="F105" s="156"/>
      <c r="G105" s="216"/>
      <c r="H105" s="31"/>
      <c r="I105" s="31"/>
      <c r="J105" s="31"/>
      <c r="K105" s="31"/>
      <c r="L105" s="31"/>
      <c r="M105" s="31"/>
      <c r="N105" s="31"/>
      <c r="O105" s="62"/>
      <c r="P105" s="27"/>
    </row>
    <row r="106" spans="1:17" ht="18.75" customHeight="1" thickTop="1" x14ac:dyDescent="0.4">
      <c r="A106" s="27"/>
      <c r="B106" s="30"/>
      <c r="C106" s="31"/>
      <c r="D106" s="31"/>
      <c r="E106" s="31"/>
      <c r="F106" s="156" t="s">
        <v>232</v>
      </c>
      <c r="G106" s="145">
        <f>G89-G92-G95-G100-G104</f>
        <v>0</v>
      </c>
      <c r="H106" s="85" t="s">
        <v>233</v>
      </c>
      <c r="I106" s="85"/>
      <c r="J106" s="85"/>
      <c r="K106" s="85"/>
      <c r="L106" s="85"/>
      <c r="M106" s="85"/>
      <c r="N106" s="85"/>
      <c r="O106" s="84"/>
      <c r="P106" s="27"/>
    </row>
    <row r="107" spans="1:17" ht="19.5" thickBot="1" x14ac:dyDescent="0.35">
      <c r="A107" s="27"/>
      <c r="B107" s="36"/>
      <c r="C107" s="37"/>
      <c r="D107" s="37"/>
      <c r="E107" s="37"/>
      <c r="F107" s="37"/>
      <c r="G107" s="225"/>
      <c r="H107" s="364" t="s">
        <v>389</v>
      </c>
      <c r="I107" s="364"/>
      <c r="J107" s="364"/>
      <c r="K107" s="364"/>
      <c r="L107" s="364"/>
      <c r="M107" s="364"/>
      <c r="N107" s="364"/>
      <c r="O107" s="365"/>
      <c r="P107" s="27"/>
    </row>
    <row r="108" spans="1:17" ht="18.75" x14ac:dyDescent="0.3">
      <c r="A108" s="51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51"/>
    </row>
    <row r="109" spans="1:17" ht="19.5" thickBot="1" x14ac:dyDescent="0.35">
      <c r="A109" s="160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160"/>
    </row>
    <row r="110" spans="1:17" ht="31.5" x14ac:dyDescent="0.5">
      <c r="A110" s="160"/>
      <c r="B110" s="59" t="s">
        <v>196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/>
      <c r="P110" s="160"/>
    </row>
    <row r="111" spans="1:17" ht="31.5" x14ac:dyDescent="0.5">
      <c r="A111" s="160"/>
      <c r="B111" s="102" t="s">
        <v>286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103"/>
      <c r="P111" s="65"/>
      <c r="Q111" s="3"/>
    </row>
    <row r="112" spans="1:17" ht="21" x14ac:dyDescent="0.35">
      <c r="A112" s="56"/>
      <c r="B112" s="164"/>
      <c r="C112" s="31"/>
      <c r="D112" s="31"/>
      <c r="E112" s="64"/>
      <c r="F112" s="31"/>
      <c r="G112" s="31"/>
      <c r="H112" s="31"/>
      <c r="I112" s="31"/>
      <c r="J112" s="31"/>
      <c r="K112" s="31"/>
      <c r="L112" s="31"/>
      <c r="M112" s="31"/>
      <c r="N112" s="31"/>
      <c r="O112" s="62"/>
      <c r="P112" s="28"/>
      <c r="Q112" s="3"/>
    </row>
    <row r="113" spans="1:19" ht="18.75" x14ac:dyDescent="0.3">
      <c r="A113" s="56"/>
      <c r="B113" s="30" t="s">
        <v>249</v>
      </c>
      <c r="C113" s="31"/>
      <c r="D113" s="31"/>
      <c r="E113" s="31"/>
      <c r="F113" s="31"/>
      <c r="G113" s="32"/>
      <c r="H113" s="32"/>
      <c r="I113" s="32"/>
      <c r="J113" s="32"/>
      <c r="K113" s="32"/>
      <c r="L113" s="32"/>
      <c r="M113" s="32"/>
      <c r="N113" s="32"/>
      <c r="O113" s="33"/>
      <c r="P113" s="28"/>
      <c r="Q113" s="3"/>
      <c r="S113" s="223"/>
    </row>
    <row r="114" spans="1:19" ht="18.75" x14ac:dyDescent="0.3">
      <c r="A114" s="56"/>
      <c r="B114" s="146" t="s">
        <v>318</v>
      </c>
      <c r="C114" s="31"/>
      <c r="D114" s="31"/>
      <c r="E114" s="31"/>
      <c r="F114" s="31"/>
      <c r="G114" s="32"/>
      <c r="H114" s="32"/>
      <c r="I114" s="32"/>
      <c r="J114" s="32"/>
      <c r="K114" s="32"/>
      <c r="L114" s="32"/>
      <c r="M114" s="32"/>
      <c r="N114" s="32"/>
      <c r="O114" s="33"/>
      <c r="P114" s="28"/>
      <c r="Q114" s="3"/>
      <c r="S114" s="223"/>
    </row>
    <row r="115" spans="1:19" ht="18.75" x14ac:dyDescent="0.3">
      <c r="A115" s="56"/>
      <c r="B115" s="30" t="s">
        <v>288</v>
      </c>
      <c r="C115" s="31"/>
      <c r="D115" s="31"/>
      <c r="E115" s="31"/>
      <c r="F115" s="31"/>
      <c r="G115" s="32"/>
      <c r="H115" s="32"/>
      <c r="I115" s="32"/>
      <c r="J115" s="32"/>
      <c r="K115" s="32"/>
      <c r="L115" s="32"/>
      <c r="M115" s="32"/>
      <c r="N115" s="32"/>
      <c r="O115" s="33"/>
      <c r="P115" s="28"/>
      <c r="Q115" s="3"/>
      <c r="S115" s="223"/>
    </row>
    <row r="116" spans="1:19" ht="19.5" thickBot="1" x14ac:dyDescent="0.35">
      <c r="A116" s="56"/>
      <c r="B116" s="30"/>
      <c r="C116" s="31"/>
      <c r="D116" s="31"/>
      <c r="E116" s="31"/>
      <c r="F116" s="31"/>
      <c r="G116" s="32"/>
      <c r="H116" s="32"/>
      <c r="I116" s="32"/>
      <c r="J116" s="32"/>
      <c r="K116" s="32"/>
      <c r="L116" s="32"/>
      <c r="M116" s="32"/>
      <c r="N116" s="32"/>
      <c r="O116" s="33"/>
      <c r="P116" s="28"/>
      <c r="Q116" s="3"/>
      <c r="S116" s="223"/>
    </row>
    <row r="117" spans="1:19" ht="19.5" thickBot="1" x14ac:dyDescent="0.35">
      <c r="A117" s="56"/>
      <c r="B117" s="226"/>
      <c r="C117" s="227"/>
      <c r="D117" s="227"/>
      <c r="E117" s="227"/>
      <c r="F117" s="228" t="s">
        <v>322</v>
      </c>
      <c r="G117" s="366">
        <v>0.1</v>
      </c>
      <c r="H117" s="96" t="s">
        <v>287</v>
      </c>
      <c r="I117" s="86"/>
      <c r="J117" s="86"/>
      <c r="K117" s="86"/>
      <c r="L117" s="86"/>
      <c r="M117" s="86"/>
      <c r="N117" s="86"/>
      <c r="O117" s="106"/>
      <c r="P117" s="28"/>
      <c r="Q117" s="3"/>
    </row>
    <row r="118" spans="1:19" ht="18.75" x14ac:dyDescent="0.3">
      <c r="A118" s="56"/>
      <c r="B118" s="63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3"/>
      <c r="P118" s="28"/>
      <c r="Q118" s="3"/>
    </row>
    <row r="119" spans="1:19" ht="21" x14ac:dyDescent="0.35">
      <c r="A119" s="56"/>
      <c r="B119" s="159"/>
      <c r="C119" s="229"/>
      <c r="D119" s="229"/>
      <c r="E119" s="229"/>
      <c r="F119" s="265" t="s">
        <v>257</v>
      </c>
      <c r="G119" s="101">
        <f>G117*G106</f>
        <v>0</v>
      </c>
      <c r="H119" s="31"/>
      <c r="I119" s="32"/>
      <c r="J119" s="32"/>
      <c r="K119" s="32"/>
      <c r="L119" s="32"/>
      <c r="M119" s="32"/>
      <c r="N119" s="32"/>
      <c r="O119" s="33"/>
      <c r="P119" s="56"/>
    </row>
    <row r="120" spans="1:19" ht="19.5" thickBot="1" x14ac:dyDescent="0.35">
      <c r="A120" s="56"/>
      <c r="B120" s="169"/>
      <c r="C120" s="37"/>
      <c r="D120" s="37"/>
      <c r="E120" s="37"/>
      <c r="F120" s="37"/>
      <c r="G120" s="38"/>
      <c r="H120" s="170"/>
      <c r="I120" s="170"/>
      <c r="J120" s="170"/>
      <c r="K120" s="170"/>
      <c r="L120" s="170"/>
      <c r="M120" s="170"/>
      <c r="N120" s="170"/>
      <c r="O120" s="171"/>
      <c r="P120" s="56"/>
      <c r="S120" s="224"/>
    </row>
    <row r="121" spans="1:19" ht="18.75" x14ac:dyDescent="0.3">
      <c r="A121" s="56"/>
      <c r="B121" s="172"/>
      <c r="C121" s="65"/>
      <c r="D121" s="65"/>
      <c r="E121" s="65"/>
      <c r="F121" s="65"/>
      <c r="G121" s="173"/>
      <c r="H121" s="173"/>
      <c r="I121" s="173"/>
      <c r="J121" s="173"/>
      <c r="K121" s="173"/>
      <c r="L121" s="173"/>
      <c r="M121" s="173"/>
      <c r="N121" s="173"/>
      <c r="O121" s="173"/>
      <c r="P121" s="56"/>
    </row>
    <row r="122" spans="1:19" ht="19.5" thickBot="1" x14ac:dyDescent="0.35">
      <c r="A122" s="127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127"/>
    </row>
    <row r="123" spans="1:19" ht="31.5" customHeight="1" x14ac:dyDescent="0.5">
      <c r="A123" s="57"/>
      <c r="B123" s="59" t="s">
        <v>298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/>
      <c r="P123" s="57"/>
    </row>
    <row r="124" spans="1:19" ht="18.75" x14ac:dyDescent="0.3">
      <c r="A124" s="57"/>
      <c r="B124" s="87"/>
      <c r="C124" s="86" t="s">
        <v>289</v>
      </c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4"/>
      <c r="P124" s="57"/>
    </row>
    <row r="125" spans="1:19" ht="18.75" x14ac:dyDescent="0.3">
      <c r="A125" s="57"/>
      <c r="B125" s="110"/>
      <c r="C125" s="86" t="s">
        <v>244</v>
      </c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4"/>
      <c r="P125" s="57"/>
    </row>
    <row r="126" spans="1:19" ht="18.75" x14ac:dyDescent="0.3">
      <c r="A126" s="57"/>
      <c r="B126" s="87"/>
      <c r="C126" s="86" t="s">
        <v>245</v>
      </c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4"/>
      <c r="P126" s="57"/>
    </row>
    <row r="127" spans="1:19" ht="18.75" x14ac:dyDescent="0.3">
      <c r="A127" s="57"/>
      <c r="B127" s="87"/>
      <c r="C127" s="86" t="s">
        <v>246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4"/>
      <c r="P127" s="57"/>
    </row>
    <row r="128" spans="1:19" ht="18.75" x14ac:dyDescent="0.3">
      <c r="A128" s="57"/>
      <c r="B128" s="87"/>
      <c r="C128" s="86" t="s">
        <v>247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4"/>
      <c r="P128" s="57"/>
    </row>
    <row r="129" spans="1:16" ht="31.5" customHeight="1" x14ac:dyDescent="0.5">
      <c r="A129" s="57"/>
      <c r="B129" s="104" t="s">
        <v>323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105"/>
      <c r="P129" s="57"/>
    </row>
    <row r="130" spans="1:16" ht="18.75" x14ac:dyDescent="0.3">
      <c r="A130" s="57"/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62"/>
      <c r="P130" s="57"/>
    </row>
    <row r="131" spans="1:16" ht="18.75" x14ac:dyDescent="0.3">
      <c r="A131" s="57"/>
      <c r="B131" s="146" t="s">
        <v>264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62"/>
      <c r="P131" s="57"/>
    </row>
    <row r="132" spans="1:16" ht="18.75" x14ac:dyDescent="0.3">
      <c r="A132" s="57"/>
      <c r="B132" s="157"/>
      <c r="C132" s="141"/>
      <c r="D132" s="141"/>
      <c r="E132" s="141"/>
      <c r="F132" s="184" t="s">
        <v>67</v>
      </c>
      <c r="G132" s="179"/>
      <c r="H132" s="86" t="s">
        <v>162</v>
      </c>
      <c r="I132" s="85"/>
      <c r="J132" s="85"/>
      <c r="K132" s="85"/>
      <c r="L132" s="85"/>
      <c r="M132" s="85"/>
      <c r="N132" s="85"/>
      <c r="O132" s="84"/>
      <c r="P132" s="57"/>
    </row>
    <row r="133" spans="1:16" ht="18.75" x14ac:dyDescent="0.3">
      <c r="A133" s="57"/>
      <c r="B133" s="63"/>
      <c r="C133" s="31"/>
      <c r="D133" s="31"/>
      <c r="E133" s="31"/>
      <c r="F133" s="185" t="s">
        <v>69</v>
      </c>
      <c r="G133" s="179"/>
      <c r="H133" s="86" t="s">
        <v>170</v>
      </c>
      <c r="I133" s="85"/>
      <c r="J133" s="85"/>
      <c r="K133" s="85"/>
      <c r="L133" s="85"/>
      <c r="M133" s="85"/>
      <c r="N133" s="85"/>
      <c r="O133" s="84"/>
      <c r="P133" s="57"/>
    </row>
    <row r="134" spans="1:16" ht="18.75" x14ac:dyDescent="0.3">
      <c r="A134" s="57"/>
      <c r="B134" s="63"/>
      <c r="C134" s="31"/>
      <c r="D134" s="31"/>
      <c r="E134" s="31"/>
      <c r="F134" s="185" t="s">
        <v>70</v>
      </c>
      <c r="G134" s="179"/>
      <c r="H134" s="86" t="s">
        <v>170</v>
      </c>
      <c r="I134" s="85"/>
      <c r="J134" s="85"/>
      <c r="K134" s="85"/>
      <c r="L134" s="85"/>
      <c r="M134" s="85"/>
      <c r="N134" s="85"/>
      <c r="O134" s="84"/>
      <c r="P134" s="57"/>
    </row>
    <row r="135" spans="1:16" ht="18.75" x14ac:dyDescent="0.3">
      <c r="A135" s="57"/>
      <c r="B135" s="63"/>
      <c r="C135" s="31"/>
      <c r="D135" s="31"/>
      <c r="E135" s="31"/>
      <c r="F135" s="185" t="s">
        <v>71</v>
      </c>
      <c r="G135" s="179"/>
      <c r="H135" s="86" t="s">
        <v>170</v>
      </c>
      <c r="I135" s="85"/>
      <c r="J135" s="85"/>
      <c r="K135" s="85"/>
      <c r="L135" s="85"/>
      <c r="M135" s="85"/>
      <c r="N135" s="85"/>
      <c r="O135" s="84"/>
      <c r="P135" s="57"/>
    </row>
    <row r="136" spans="1:16" ht="18.75" x14ac:dyDescent="0.3">
      <c r="A136" s="57"/>
      <c r="B136" s="63"/>
      <c r="C136" s="31"/>
      <c r="D136" s="31"/>
      <c r="E136" s="31"/>
      <c r="F136" s="185" t="s">
        <v>114</v>
      </c>
      <c r="G136" s="179"/>
      <c r="H136" s="86" t="s">
        <v>162</v>
      </c>
      <c r="I136" s="85"/>
      <c r="J136" s="85"/>
      <c r="K136" s="85"/>
      <c r="L136" s="85"/>
      <c r="M136" s="85"/>
      <c r="N136" s="85"/>
      <c r="O136" s="84"/>
      <c r="P136" s="57"/>
    </row>
    <row r="137" spans="1:16" ht="18.75" x14ac:dyDescent="0.3">
      <c r="A137" s="57"/>
      <c r="B137" s="158"/>
      <c r="C137" s="142"/>
      <c r="D137" s="142"/>
      <c r="E137" s="142"/>
      <c r="F137" s="187" t="s">
        <v>72</v>
      </c>
      <c r="G137" s="179"/>
      <c r="H137" s="86" t="s">
        <v>170</v>
      </c>
      <c r="I137" s="85"/>
      <c r="J137" s="85"/>
      <c r="K137" s="85"/>
      <c r="L137" s="85"/>
      <c r="M137" s="85"/>
      <c r="N137" s="85"/>
      <c r="O137" s="84"/>
      <c r="P137" s="57"/>
    </row>
    <row r="138" spans="1:16" ht="18.75" x14ac:dyDescent="0.3">
      <c r="A138" s="57"/>
      <c r="B138" s="30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62"/>
      <c r="P138" s="57"/>
    </row>
    <row r="139" spans="1:16" ht="18.75" x14ac:dyDescent="0.3">
      <c r="A139" s="57"/>
      <c r="B139" s="146" t="s">
        <v>265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62"/>
      <c r="P139" s="57"/>
    </row>
    <row r="140" spans="1:16" ht="18.75" x14ac:dyDescent="0.3">
      <c r="A140" s="57"/>
      <c r="B140" s="157"/>
      <c r="C140" s="141"/>
      <c r="D140" s="141"/>
      <c r="E140" s="141"/>
      <c r="F140" s="184" t="s">
        <v>73</v>
      </c>
      <c r="G140" s="179">
        <v>0</v>
      </c>
      <c r="H140" s="86" t="s">
        <v>162</v>
      </c>
      <c r="I140" s="86"/>
      <c r="J140" s="86"/>
      <c r="K140" s="86"/>
      <c r="L140" s="86"/>
      <c r="M140" s="86"/>
      <c r="N140" s="86"/>
      <c r="O140" s="106"/>
      <c r="P140" s="57"/>
    </row>
    <row r="141" spans="1:16" ht="18.75" x14ac:dyDescent="0.3">
      <c r="A141" s="57"/>
      <c r="B141" s="63"/>
      <c r="C141" s="31"/>
      <c r="D141" s="31"/>
      <c r="E141" s="31"/>
      <c r="F141" s="185" t="s">
        <v>74</v>
      </c>
      <c r="G141" s="179"/>
      <c r="H141" s="86" t="s">
        <v>162</v>
      </c>
      <c r="I141" s="86"/>
      <c r="J141" s="86"/>
      <c r="K141" s="86"/>
      <c r="L141" s="86"/>
      <c r="M141" s="86"/>
      <c r="N141" s="86"/>
      <c r="O141" s="106"/>
      <c r="P141" s="57"/>
    </row>
    <row r="142" spans="1:16" ht="18.75" x14ac:dyDescent="0.3">
      <c r="A142" s="57"/>
      <c r="B142" s="63"/>
      <c r="C142" s="31"/>
      <c r="D142" s="31"/>
      <c r="E142" s="31"/>
      <c r="F142" s="185" t="s">
        <v>75</v>
      </c>
      <c r="G142" s="179"/>
      <c r="H142" s="86" t="s">
        <v>325</v>
      </c>
      <c r="I142" s="86"/>
      <c r="J142" s="86"/>
      <c r="K142" s="86"/>
      <c r="L142" s="86"/>
      <c r="M142" s="86"/>
      <c r="N142" s="86"/>
      <c r="O142" s="106"/>
      <c r="P142" s="57"/>
    </row>
    <row r="143" spans="1:16" ht="18.75" x14ac:dyDescent="0.3">
      <c r="A143" s="57"/>
      <c r="B143" s="63"/>
      <c r="C143" s="31"/>
      <c r="D143" s="31"/>
      <c r="E143" s="31"/>
      <c r="F143" s="185" t="s">
        <v>120</v>
      </c>
      <c r="G143" s="179"/>
      <c r="H143" s="86" t="s">
        <v>164</v>
      </c>
      <c r="I143" s="86"/>
      <c r="J143" s="86"/>
      <c r="K143" s="86"/>
      <c r="L143" s="86"/>
      <c r="M143" s="86"/>
      <c r="N143" s="86"/>
      <c r="O143" s="106"/>
      <c r="P143" s="57"/>
    </row>
    <row r="144" spans="1:16" ht="18.75" x14ac:dyDescent="0.3">
      <c r="A144" s="57"/>
      <c r="B144" s="158"/>
      <c r="C144" s="142"/>
      <c r="D144" s="142"/>
      <c r="E144" s="142"/>
      <c r="F144" s="187" t="s">
        <v>111</v>
      </c>
      <c r="G144" s="179"/>
      <c r="H144" s="86" t="s">
        <v>163</v>
      </c>
      <c r="I144" s="86"/>
      <c r="J144" s="86"/>
      <c r="K144" s="86"/>
      <c r="L144" s="86"/>
      <c r="M144" s="86"/>
      <c r="N144" s="86"/>
      <c r="O144" s="106"/>
      <c r="P144" s="57"/>
    </row>
    <row r="145" spans="1:16" ht="18.75" x14ac:dyDescent="0.3">
      <c r="A145" s="57"/>
      <c r="B145" s="30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62"/>
      <c r="P145" s="57"/>
    </row>
    <row r="146" spans="1:16" ht="18.75" x14ac:dyDescent="0.3">
      <c r="A146" s="57"/>
      <c r="B146" s="146" t="s">
        <v>266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62"/>
      <c r="P146" s="57"/>
    </row>
    <row r="147" spans="1:16" ht="18.75" x14ac:dyDescent="0.3">
      <c r="A147" s="57"/>
      <c r="B147" s="157"/>
      <c r="C147" s="141"/>
      <c r="D147" s="141"/>
      <c r="E147" s="141"/>
      <c r="F147" s="184" t="s">
        <v>91</v>
      </c>
      <c r="G147" s="179"/>
      <c r="H147" s="86" t="s">
        <v>162</v>
      </c>
      <c r="I147" s="85"/>
      <c r="J147" s="85"/>
      <c r="K147" s="85"/>
      <c r="L147" s="85"/>
      <c r="M147" s="85"/>
      <c r="N147" s="85"/>
      <c r="O147" s="84"/>
      <c r="P147" s="57"/>
    </row>
    <row r="148" spans="1:16" ht="18.75" x14ac:dyDescent="0.3">
      <c r="A148" s="57"/>
      <c r="B148" s="63"/>
      <c r="C148" s="31"/>
      <c r="D148" s="31"/>
      <c r="E148" s="31"/>
      <c r="F148" s="185" t="s">
        <v>103</v>
      </c>
      <c r="G148" s="179"/>
      <c r="H148" s="86" t="s">
        <v>162</v>
      </c>
      <c r="I148" s="85"/>
      <c r="J148" s="85"/>
      <c r="K148" s="85"/>
      <c r="L148" s="85"/>
      <c r="M148" s="85"/>
      <c r="N148" s="85"/>
      <c r="O148" s="84"/>
      <c r="P148" s="57"/>
    </row>
    <row r="149" spans="1:16" ht="18.75" x14ac:dyDescent="0.3">
      <c r="A149" s="57"/>
      <c r="B149" s="158"/>
      <c r="C149" s="142"/>
      <c r="D149" s="142"/>
      <c r="E149" s="142"/>
      <c r="F149" s="187" t="s">
        <v>92</v>
      </c>
      <c r="G149" s="179"/>
      <c r="H149" s="86" t="s">
        <v>162</v>
      </c>
      <c r="I149" s="85"/>
      <c r="J149" s="85"/>
      <c r="K149" s="85"/>
      <c r="L149" s="85"/>
      <c r="M149" s="85"/>
      <c r="N149" s="85"/>
      <c r="O149" s="84"/>
      <c r="P149" s="57"/>
    </row>
    <row r="150" spans="1:16" ht="18.75" x14ac:dyDescent="0.3">
      <c r="A150" s="57"/>
      <c r="B150" s="30" t="s">
        <v>68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62"/>
      <c r="P150" s="57"/>
    </row>
    <row r="151" spans="1:16" ht="18.75" x14ac:dyDescent="0.3">
      <c r="A151" s="57"/>
      <c r="B151" s="146" t="s">
        <v>267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62"/>
      <c r="P151" s="57"/>
    </row>
    <row r="152" spans="1:16" ht="18.75" x14ac:dyDescent="0.3">
      <c r="A152" s="57"/>
      <c r="B152" s="159"/>
      <c r="C152" s="154"/>
      <c r="D152" s="154"/>
      <c r="E152" s="154"/>
      <c r="F152" s="188" t="s">
        <v>84</v>
      </c>
      <c r="G152" s="179"/>
      <c r="H152" s="86" t="s">
        <v>171</v>
      </c>
      <c r="I152" s="86"/>
      <c r="J152" s="86"/>
      <c r="K152" s="86"/>
      <c r="L152" s="86"/>
      <c r="M152" s="86"/>
      <c r="N152" s="86"/>
      <c r="O152" s="106"/>
      <c r="P152" s="57"/>
    </row>
    <row r="153" spans="1:16" ht="18.75" x14ac:dyDescent="0.3">
      <c r="A153" s="57"/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62"/>
      <c r="P153" s="57"/>
    </row>
    <row r="154" spans="1:16" ht="18.75" x14ac:dyDescent="0.3">
      <c r="A154" s="57"/>
      <c r="B154" s="146" t="s">
        <v>268</v>
      </c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62"/>
      <c r="P154" s="57"/>
    </row>
    <row r="155" spans="1:16" ht="18.75" x14ac:dyDescent="0.3">
      <c r="A155" s="57"/>
      <c r="B155" s="157"/>
      <c r="C155" s="141"/>
      <c r="D155" s="141"/>
      <c r="E155" s="141"/>
      <c r="F155" s="184" t="s">
        <v>93</v>
      </c>
      <c r="G155" s="179"/>
      <c r="H155" s="86" t="s">
        <v>325</v>
      </c>
      <c r="I155" s="86"/>
      <c r="J155" s="86"/>
      <c r="K155" s="86"/>
      <c r="L155" s="86"/>
      <c r="M155" s="86"/>
      <c r="N155" s="86"/>
      <c r="O155" s="106"/>
      <c r="P155" s="57"/>
    </row>
    <row r="156" spans="1:16" ht="18.75" x14ac:dyDescent="0.3">
      <c r="A156" s="57"/>
      <c r="B156" s="158"/>
      <c r="C156" s="142"/>
      <c r="D156" s="142"/>
      <c r="E156" s="142"/>
      <c r="F156" s="187" t="s">
        <v>94</v>
      </c>
      <c r="G156" s="179"/>
      <c r="H156" s="86" t="s">
        <v>325</v>
      </c>
      <c r="I156" s="86"/>
      <c r="J156" s="86"/>
      <c r="K156" s="86"/>
      <c r="L156" s="86"/>
      <c r="M156" s="86"/>
      <c r="N156" s="86"/>
      <c r="O156" s="106"/>
      <c r="P156" s="57"/>
    </row>
    <row r="157" spans="1:16" ht="18.75" x14ac:dyDescent="0.3">
      <c r="A157" s="57"/>
      <c r="B157" s="30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62"/>
      <c r="P157" s="57"/>
    </row>
    <row r="158" spans="1:16" ht="18.75" x14ac:dyDescent="0.3">
      <c r="A158" s="57"/>
      <c r="B158" s="146" t="s">
        <v>269</v>
      </c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62"/>
      <c r="P158" s="57"/>
    </row>
    <row r="159" spans="1:16" ht="18.75" x14ac:dyDescent="0.3">
      <c r="A159" s="57"/>
      <c r="B159" s="157"/>
      <c r="C159" s="141"/>
      <c r="D159" s="141"/>
      <c r="E159" s="141"/>
      <c r="F159" s="184" t="s">
        <v>108</v>
      </c>
      <c r="G159" s="179"/>
      <c r="H159" s="86" t="s">
        <v>163</v>
      </c>
      <c r="I159" s="86"/>
      <c r="J159" s="86"/>
      <c r="K159" s="86"/>
      <c r="L159" s="86"/>
      <c r="M159" s="86"/>
      <c r="N159" s="86"/>
      <c r="O159" s="106"/>
      <c r="P159" s="57"/>
    </row>
    <row r="160" spans="1:16" ht="18.75" x14ac:dyDescent="0.3">
      <c r="A160" s="57"/>
      <c r="B160" s="63"/>
      <c r="C160" s="31"/>
      <c r="D160" s="31"/>
      <c r="E160" s="31"/>
      <c r="F160" s="185" t="s">
        <v>168</v>
      </c>
      <c r="G160" s="179"/>
      <c r="H160" s="86" t="s">
        <v>167</v>
      </c>
      <c r="I160" s="86"/>
      <c r="J160" s="86"/>
      <c r="K160" s="86"/>
      <c r="L160" s="86"/>
      <c r="M160" s="86"/>
      <c r="N160" s="86"/>
      <c r="O160" s="106"/>
      <c r="P160" s="57"/>
    </row>
    <row r="161" spans="1:16" ht="18.75" x14ac:dyDescent="0.3">
      <c r="A161" s="57"/>
      <c r="B161" s="158"/>
      <c r="C161" s="142"/>
      <c r="D161" s="142"/>
      <c r="E161" s="142"/>
      <c r="F161" s="186" t="s">
        <v>116</v>
      </c>
      <c r="G161" s="179"/>
      <c r="H161" s="85" t="s">
        <v>166</v>
      </c>
      <c r="I161" s="85"/>
      <c r="J161" s="85"/>
      <c r="K161" s="85"/>
      <c r="L161" s="85"/>
      <c r="M161" s="85"/>
      <c r="N161" s="85"/>
      <c r="O161" s="84"/>
      <c r="P161" s="57"/>
    </row>
    <row r="162" spans="1:16" ht="18.75" x14ac:dyDescent="0.3">
      <c r="A162" s="57"/>
      <c r="B162" s="30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62"/>
      <c r="P162" s="57"/>
    </row>
    <row r="163" spans="1:16" ht="26.25" x14ac:dyDescent="0.4">
      <c r="A163" s="57"/>
      <c r="B163" s="30"/>
      <c r="C163" s="31"/>
      <c r="D163" s="31"/>
      <c r="E163" s="31"/>
      <c r="F163" s="156" t="s">
        <v>292</v>
      </c>
      <c r="G163" s="29">
        <f>G132+G133+G134+G135+G136+G137+G140+G141+G142+G143+G144+G147+G148+G149+G152+G155+G156+G159+G160+G161</f>
        <v>0</v>
      </c>
      <c r="H163" s="64"/>
      <c r="I163" s="64"/>
      <c r="J163" s="64"/>
      <c r="K163" s="64"/>
      <c r="L163" s="64"/>
      <c r="M163" s="64"/>
      <c r="N163" s="64"/>
      <c r="O163" s="178"/>
      <c r="P163" s="57"/>
    </row>
    <row r="164" spans="1:16" ht="18.75" x14ac:dyDescent="0.3">
      <c r="A164" s="57"/>
      <c r="B164" s="30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62"/>
      <c r="P164" s="57"/>
    </row>
    <row r="165" spans="1:16" ht="31.5" x14ac:dyDescent="0.5">
      <c r="A165" s="57"/>
      <c r="B165" s="104" t="s">
        <v>324</v>
      </c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105"/>
      <c r="P165" s="57"/>
    </row>
    <row r="166" spans="1:16" ht="18.75" x14ac:dyDescent="0.3">
      <c r="A166" s="57"/>
      <c r="B166" s="343" t="s">
        <v>290</v>
      </c>
      <c r="C166" s="344"/>
      <c r="D166" s="344"/>
      <c r="E166" s="344"/>
      <c r="F166" s="344"/>
      <c r="G166" s="344"/>
      <c r="H166" s="344"/>
      <c r="I166" s="344"/>
      <c r="J166" s="344"/>
      <c r="K166" s="344"/>
      <c r="L166" s="344"/>
      <c r="M166" s="344"/>
      <c r="N166" s="344"/>
      <c r="O166" s="345"/>
      <c r="P166" s="57"/>
    </row>
    <row r="167" spans="1:16" ht="18.75" x14ac:dyDescent="0.3">
      <c r="A167" s="57"/>
      <c r="B167" s="349" t="s">
        <v>291</v>
      </c>
      <c r="C167" s="350"/>
      <c r="D167" s="350"/>
      <c r="E167" s="350"/>
      <c r="F167" s="350"/>
      <c r="G167" s="350"/>
      <c r="H167" s="350"/>
      <c r="I167" s="350"/>
      <c r="J167" s="350"/>
      <c r="K167" s="350"/>
      <c r="L167" s="350"/>
      <c r="M167" s="350"/>
      <c r="N167" s="350"/>
      <c r="O167" s="351"/>
      <c r="P167" s="57"/>
    </row>
    <row r="168" spans="1:16" ht="18.75" x14ac:dyDescent="0.3">
      <c r="A168" s="57"/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2"/>
      <c r="P168" s="57"/>
    </row>
    <row r="169" spans="1:16" ht="18.75" x14ac:dyDescent="0.3">
      <c r="A169" s="57"/>
      <c r="B169" s="146" t="s">
        <v>264</v>
      </c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62"/>
      <c r="P169" s="57"/>
    </row>
    <row r="170" spans="1:16" ht="18.75" x14ac:dyDescent="0.3">
      <c r="A170" s="57"/>
      <c r="B170" s="157"/>
      <c r="C170" s="141"/>
      <c r="D170" s="141"/>
      <c r="E170" s="141"/>
      <c r="F170" s="148" t="s">
        <v>390</v>
      </c>
      <c r="G170" s="121"/>
      <c r="H170" s="86" t="s">
        <v>173</v>
      </c>
      <c r="I170" s="85"/>
      <c r="J170" s="85"/>
      <c r="K170" s="85"/>
      <c r="L170" s="85"/>
      <c r="M170" s="85"/>
      <c r="N170" s="85"/>
      <c r="O170" s="84"/>
      <c r="P170" s="57"/>
    </row>
    <row r="171" spans="1:16" ht="18.75" x14ac:dyDescent="0.3">
      <c r="A171" s="57"/>
      <c r="B171" s="158"/>
      <c r="C171" s="142"/>
      <c r="D171" s="142"/>
      <c r="E171" s="142"/>
      <c r="F171" s="150" t="s">
        <v>391</v>
      </c>
      <c r="G171" s="121"/>
      <c r="H171" s="86" t="s">
        <v>174</v>
      </c>
      <c r="I171" s="85"/>
      <c r="J171" s="85"/>
      <c r="K171" s="85"/>
      <c r="L171" s="85"/>
      <c r="M171" s="85"/>
      <c r="N171" s="85"/>
      <c r="O171" s="84"/>
      <c r="P171" s="57"/>
    </row>
    <row r="172" spans="1:16" ht="18.75" x14ac:dyDescent="0.3">
      <c r="A172" s="57"/>
      <c r="B172" s="30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62"/>
      <c r="P172" s="57"/>
    </row>
    <row r="173" spans="1:16" ht="18.75" x14ac:dyDescent="0.3">
      <c r="A173" s="57"/>
      <c r="B173" s="146" t="s">
        <v>265</v>
      </c>
      <c r="C173" s="31"/>
      <c r="D173" s="31"/>
      <c r="E173" s="31"/>
      <c r="F173" s="31"/>
      <c r="G173" s="31"/>
      <c r="H173" s="64"/>
      <c r="I173" s="31"/>
      <c r="J173" s="31"/>
      <c r="K173" s="31"/>
      <c r="L173" s="31"/>
      <c r="M173" s="31"/>
      <c r="N173" s="31"/>
      <c r="O173" s="62"/>
      <c r="P173" s="57"/>
    </row>
    <row r="174" spans="1:16" ht="18.75" x14ac:dyDescent="0.3">
      <c r="A174" s="57"/>
      <c r="B174" s="157"/>
      <c r="C174" s="141"/>
      <c r="D174" s="141"/>
      <c r="E174" s="141"/>
      <c r="F174" s="184" t="s">
        <v>76</v>
      </c>
      <c r="G174" s="179"/>
      <c r="H174" s="86" t="s">
        <v>326</v>
      </c>
      <c r="I174" s="86"/>
      <c r="J174" s="86"/>
      <c r="K174" s="86"/>
      <c r="L174" s="86"/>
      <c r="M174" s="86"/>
      <c r="N174" s="86"/>
      <c r="O174" s="106"/>
      <c r="P174" s="57"/>
    </row>
    <row r="175" spans="1:16" ht="18.75" x14ac:dyDescent="0.3">
      <c r="A175" s="57"/>
      <c r="B175" s="63"/>
      <c r="C175" s="31"/>
      <c r="D175" s="31"/>
      <c r="E175" s="31"/>
      <c r="F175" s="185" t="s">
        <v>392</v>
      </c>
      <c r="G175" s="179"/>
      <c r="H175" s="86" t="s">
        <v>172</v>
      </c>
      <c r="I175" s="86"/>
      <c r="J175" s="86"/>
      <c r="K175" s="86"/>
      <c r="L175" s="86"/>
      <c r="M175" s="86"/>
      <c r="N175" s="86"/>
      <c r="O175" s="106"/>
      <c r="P175" s="57"/>
    </row>
    <row r="176" spans="1:16" ht="18.75" x14ac:dyDescent="0.3">
      <c r="A176" s="57"/>
      <c r="B176" s="63"/>
      <c r="C176" s="31"/>
      <c r="D176" s="31"/>
      <c r="E176" s="31"/>
      <c r="F176" s="185" t="s">
        <v>77</v>
      </c>
      <c r="G176" s="179"/>
      <c r="H176" s="64"/>
      <c r="I176" s="64"/>
      <c r="J176" s="64"/>
      <c r="K176" s="64"/>
      <c r="L176" s="64"/>
      <c r="M176" s="64"/>
      <c r="N176" s="64"/>
      <c r="O176" s="178"/>
      <c r="P176" s="57"/>
    </row>
    <row r="177" spans="1:16" ht="18.75" x14ac:dyDescent="0.3">
      <c r="A177" s="57"/>
      <c r="B177" s="63"/>
      <c r="C177" s="31"/>
      <c r="D177" s="31"/>
      <c r="E177" s="31"/>
      <c r="F177" s="185" t="s">
        <v>78</v>
      </c>
      <c r="G177" s="179"/>
      <c r="H177" s="64"/>
      <c r="I177" s="64"/>
      <c r="J177" s="64"/>
      <c r="K177" s="64"/>
      <c r="L177" s="64"/>
      <c r="M177" s="64"/>
      <c r="N177" s="64"/>
      <c r="O177" s="178"/>
      <c r="P177" s="57"/>
    </row>
    <row r="178" spans="1:16" ht="18.75" x14ac:dyDescent="0.3">
      <c r="A178" s="57"/>
      <c r="B178" s="158"/>
      <c r="C178" s="142"/>
      <c r="D178" s="142"/>
      <c r="E178" s="142"/>
      <c r="F178" s="187" t="s">
        <v>79</v>
      </c>
      <c r="G178" s="179"/>
      <c r="H178" s="64"/>
      <c r="I178" s="64"/>
      <c r="J178" s="64"/>
      <c r="K178" s="64"/>
      <c r="L178" s="64"/>
      <c r="M178" s="64"/>
      <c r="N178" s="64"/>
      <c r="O178" s="178"/>
      <c r="P178" s="57"/>
    </row>
    <row r="179" spans="1:16" ht="18.75" x14ac:dyDescent="0.3">
      <c r="A179" s="57"/>
      <c r="B179" s="30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62"/>
      <c r="P179" s="57"/>
    </row>
    <row r="180" spans="1:16" ht="18.75" x14ac:dyDescent="0.3">
      <c r="A180" s="57"/>
      <c r="B180" s="146" t="s">
        <v>270</v>
      </c>
      <c r="C180" s="31"/>
      <c r="D180" s="31"/>
      <c r="E180" s="31"/>
      <c r="F180" s="64"/>
      <c r="G180" s="177"/>
      <c r="H180" s="86" t="s">
        <v>254</v>
      </c>
      <c r="I180" s="85"/>
      <c r="J180" s="85"/>
      <c r="K180" s="85"/>
      <c r="L180" s="85"/>
      <c r="M180" s="85"/>
      <c r="N180" s="85"/>
      <c r="O180" s="84"/>
      <c r="P180" s="57"/>
    </row>
    <row r="181" spans="1:16" ht="18.75" x14ac:dyDescent="0.3">
      <c r="A181" s="57"/>
      <c r="B181" s="157"/>
      <c r="C181" s="141"/>
      <c r="D181" s="141"/>
      <c r="E181" s="141"/>
      <c r="F181" s="184" t="s">
        <v>80</v>
      </c>
      <c r="G181" s="179"/>
      <c r="H181" s="64"/>
      <c r="I181" s="64"/>
      <c r="J181" s="64"/>
      <c r="K181" s="64"/>
      <c r="L181" s="64"/>
      <c r="M181" s="64"/>
      <c r="N181" s="64"/>
      <c r="O181" s="178"/>
      <c r="P181" s="57"/>
    </row>
    <row r="182" spans="1:16" ht="18.75" x14ac:dyDescent="0.3">
      <c r="A182" s="57"/>
      <c r="B182" s="63"/>
      <c r="C182" s="31"/>
      <c r="D182" s="31"/>
      <c r="E182" s="31"/>
      <c r="F182" s="185" t="s">
        <v>81</v>
      </c>
      <c r="G182" s="179"/>
      <c r="H182" s="64"/>
      <c r="I182" s="64"/>
      <c r="J182" s="64"/>
      <c r="K182" s="64"/>
      <c r="L182" s="64"/>
      <c r="M182" s="64"/>
      <c r="N182" s="64"/>
      <c r="O182" s="178"/>
      <c r="P182" s="57"/>
    </row>
    <row r="183" spans="1:16" ht="18.75" x14ac:dyDescent="0.3">
      <c r="A183" s="57"/>
      <c r="B183" s="63"/>
      <c r="C183" s="31"/>
      <c r="D183" s="31"/>
      <c r="E183" s="31"/>
      <c r="F183" s="185" t="s">
        <v>82</v>
      </c>
      <c r="G183" s="179"/>
      <c r="H183" s="64"/>
      <c r="I183" s="64"/>
      <c r="J183" s="64"/>
      <c r="K183" s="64"/>
      <c r="L183" s="64"/>
      <c r="M183" s="64"/>
      <c r="N183" s="64"/>
      <c r="O183" s="178"/>
      <c r="P183" s="57"/>
    </row>
    <row r="184" spans="1:16" ht="18.75" x14ac:dyDescent="0.3">
      <c r="A184" s="57"/>
      <c r="B184" s="63"/>
      <c r="C184" s="31"/>
      <c r="D184" s="31"/>
      <c r="E184" s="31"/>
      <c r="F184" s="185" t="s">
        <v>83</v>
      </c>
      <c r="G184" s="179"/>
      <c r="H184" s="86" t="s">
        <v>327</v>
      </c>
      <c r="I184" s="86"/>
      <c r="J184" s="86"/>
      <c r="K184" s="86"/>
      <c r="L184" s="86"/>
      <c r="M184" s="86"/>
      <c r="N184" s="86"/>
      <c r="O184" s="106"/>
      <c r="P184" s="57"/>
    </row>
    <row r="185" spans="1:16" ht="18.75" x14ac:dyDescent="0.3">
      <c r="A185" s="57"/>
      <c r="B185" s="158"/>
      <c r="C185" s="142"/>
      <c r="D185" s="142"/>
      <c r="E185" s="142"/>
      <c r="F185" s="187" t="s">
        <v>115</v>
      </c>
      <c r="G185" s="179"/>
      <c r="H185" s="64"/>
      <c r="I185" s="64"/>
      <c r="J185" s="64"/>
      <c r="K185" s="64"/>
      <c r="L185" s="64"/>
      <c r="M185" s="64"/>
      <c r="N185" s="64"/>
      <c r="O185" s="178"/>
      <c r="P185" s="57"/>
    </row>
    <row r="186" spans="1:16" ht="18.75" x14ac:dyDescent="0.3">
      <c r="A186" s="57"/>
      <c r="B186" s="30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62"/>
      <c r="P186" s="57"/>
    </row>
    <row r="187" spans="1:16" ht="18.75" x14ac:dyDescent="0.3">
      <c r="A187" s="57"/>
      <c r="B187" s="146" t="s">
        <v>271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62"/>
      <c r="P187" s="57"/>
    </row>
    <row r="188" spans="1:16" ht="18.75" x14ac:dyDescent="0.3">
      <c r="A188" s="57"/>
      <c r="B188" s="159"/>
      <c r="C188" s="154"/>
      <c r="D188" s="154"/>
      <c r="E188" s="154"/>
      <c r="F188" s="188" t="s">
        <v>102</v>
      </c>
      <c r="G188" s="179"/>
      <c r="H188" s="31"/>
      <c r="I188" s="31"/>
      <c r="J188" s="31"/>
      <c r="K188" s="31"/>
      <c r="L188" s="31"/>
      <c r="M188" s="31"/>
      <c r="N188" s="31"/>
      <c r="O188" s="62"/>
      <c r="P188" s="57"/>
    </row>
    <row r="189" spans="1:16" ht="18.75" x14ac:dyDescent="0.3">
      <c r="A189" s="57"/>
      <c r="B189" s="30" t="s">
        <v>68</v>
      </c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62"/>
      <c r="P189" s="57"/>
    </row>
    <row r="190" spans="1:16" ht="18.75" x14ac:dyDescent="0.3">
      <c r="A190" s="57"/>
      <c r="B190" s="146" t="s">
        <v>267</v>
      </c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62"/>
      <c r="P190" s="57"/>
    </row>
    <row r="191" spans="1:16" ht="18.75" x14ac:dyDescent="0.3">
      <c r="A191" s="57"/>
      <c r="B191" s="159"/>
      <c r="C191" s="154"/>
      <c r="D191" s="154"/>
      <c r="E191" s="154"/>
      <c r="F191" s="188" t="s">
        <v>85</v>
      </c>
      <c r="G191" s="179"/>
      <c r="H191" s="86" t="s">
        <v>165</v>
      </c>
      <c r="I191" s="86"/>
      <c r="J191" s="86"/>
      <c r="K191" s="86"/>
      <c r="L191" s="86"/>
      <c r="M191" s="86"/>
      <c r="N191" s="86"/>
      <c r="O191" s="106"/>
      <c r="P191" s="57"/>
    </row>
    <row r="192" spans="1:16" ht="18.75" x14ac:dyDescent="0.3">
      <c r="A192" s="57"/>
      <c r="B192" s="30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62"/>
      <c r="P192" s="57"/>
    </row>
    <row r="193" spans="1:16" ht="18.75" x14ac:dyDescent="0.3">
      <c r="A193" s="57"/>
      <c r="B193" s="146" t="s">
        <v>272</v>
      </c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62"/>
      <c r="P193" s="57"/>
    </row>
    <row r="194" spans="1:16" ht="18.75" x14ac:dyDescent="0.3">
      <c r="A194" s="57"/>
      <c r="B194" s="146"/>
      <c r="C194" s="31"/>
      <c r="D194" s="31"/>
      <c r="E194" s="31"/>
      <c r="F194" s="31"/>
      <c r="G194" s="121"/>
      <c r="H194" s="86" t="s">
        <v>255</v>
      </c>
      <c r="I194" s="86"/>
      <c r="J194" s="86"/>
      <c r="K194" s="86"/>
      <c r="L194" s="86"/>
      <c r="M194" s="86"/>
      <c r="N194" s="86"/>
      <c r="O194" s="106"/>
      <c r="P194" s="57"/>
    </row>
    <row r="195" spans="1:16" ht="18.75" x14ac:dyDescent="0.3">
      <c r="A195" s="57"/>
      <c r="B195" s="30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62"/>
      <c r="P195" s="57"/>
    </row>
    <row r="196" spans="1:16" ht="18.75" x14ac:dyDescent="0.3">
      <c r="A196" s="57"/>
      <c r="B196" s="146" t="s">
        <v>273</v>
      </c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62"/>
      <c r="P196" s="57"/>
    </row>
    <row r="197" spans="1:16" ht="18.75" x14ac:dyDescent="0.3">
      <c r="A197" s="57"/>
      <c r="B197" s="157"/>
      <c r="C197" s="141"/>
      <c r="D197" s="141"/>
      <c r="E197" s="141"/>
      <c r="F197" s="184" t="s">
        <v>86</v>
      </c>
      <c r="G197" s="179"/>
      <c r="H197" s="85" t="s">
        <v>328</v>
      </c>
      <c r="I197" s="85"/>
      <c r="J197" s="85"/>
      <c r="K197" s="85"/>
      <c r="L197" s="85"/>
      <c r="M197" s="85"/>
      <c r="N197" s="85"/>
      <c r="O197" s="84"/>
      <c r="P197" s="57"/>
    </row>
    <row r="198" spans="1:16" ht="18.75" x14ac:dyDescent="0.3">
      <c r="A198" s="57"/>
      <c r="B198" s="63"/>
      <c r="C198" s="31"/>
      <c r="D198" s="31"/>
      <c r="E198" s="31"/>
      <c r="F198" s="185" t="s">
        <v>87</v>
      </c>
      <c r="G198" s="179"/>
      <c r="H198" s="64"/>
      <c r="I198" s="64"/>
      <c r="J198" s="64"/>
      <c r="K198" s="64"/>
      <c r="L198" s="64"/>
      <c r="M198" s="64"/>
      <c r="N198" s="64"/>
      <c r="O198" s="178"/>
      <c r="P198" s="57"/>
    </row>
    <row r="199" spans="1:16" ht="18.75" x14ac:dyDescent="0.3">
      <c r="A199" s="57"/>
      <c r="B199" s="63"/>
      <c r="C199" s="31"/>
      <c r="D199" s="31"/>
      <c r="E199" s="31"/>
      <c r="F199" s="185" t="s">
        <v>88</v>
      </c>
      <c r="G199" s="179"/>
      <c r="H199" s="64"/>
      <c r="I199" s="64"/>
      <c r="J199" s="64"/>
      <c r="K199" s="64"/>
      <c r="L199" s="64"/>
      <c r="M199" s="64"/>
      <c r="N199" s="64"/>
      <c r="O199" s="178"/>
      <c r="P199" s="57"/>
    </row>
    <row r="200" spans="1:16" ht="18.75" x14ac:dyDescent="0.3">
      <c r="A200" s="57"/>
      <c r="B200" s="158"/>
      <c r="C200" s="142"/>
      <c r="D200" s="142"/>
      <c r="E200" s="142"/>
      <c r="F200" s="187" t="s">
        <v>106</v>
      </c>
      <c r="G200" s="179"/>
      <c r="H200" s="64"/>
      <c r="I200" s="64"/>
      <c r="J200" s="64"/>
      <c r="K200" s="64"/>
      <c r="L200" s="64"/>
      <c r="M200" s="64"/>
      <c r="N200" s="64"/>
      <c r="O200" s="178"/>
      <c r="P200" s="57"/>
    </row>
    <row r="201" spans="1:16" ht="18.75" x14ac:dyDescent="0.3">
      <c r="A201" s="57"/>
      <c r="B201" s="30" t="s">
        <v>66</v>
      </c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62"/>
      <c r="P201" s="57"/>
    </row>
    <row r="202" spans="1:16" ht="18.75" x14ac:dyDescent="0.3">
      <c r="A202" s="57"/>
      <c r="B202" s="146" t="s">
        <v>269</v>
      </c>
      <c r="C202" s="31"/>
      <c r="D202" s="31"/>
      <c r="E202" s="31"/>
      <c r="F202" s="31"/>
      <c r="G202" s="31"/>
      <c r="H202" s="64"/>
      <c r="I202" s="64"/>
      <c r="J202" s="64"/>
      <c r="K202" s="64"/>
      <c r="L202" s="64"/>
      <c r="M202" s="64"/>
      <c r="N202" s="64"/>
      <c r="O202" s="178"/>
      <c r="P202" s="57"/>
    </row>
    <row r="203" spans="1:16" ht="18.75" x14ac:dyDescent="0.3">
      <c r="A203" s="57"/>
      <c r="B203" s="157"/>
      <c r="C203" s="141"/>
      <c r="D203" s="141"/>
      <c r="E203" s="141"/>
      <c r="F203" s="184" t="s">
        <v>89</v>
      </c>
      <c r="G203" s="179"/>
      <c r="H203" s="31"/>
      <c r="I203" s="31"/>
      <c r="J203" s="31"/>
      <c r="K203" s="31"/>
      <c r="L203" s="31"/>
      <c r="M203" s="31"/>
      <c r="N203" s="31"/>
      <c r="O203" s="62"/>
      <c r="P203" s="57"/>
    </row>
    <row r="204" spans="1:16" ht="18.75" x14ac:dyDescent="0.3">
      <c r="A204" s="57"/>
      <c r="B204" s="63"/>
      <c r="C204" s="31"/>
      <c r="D204" s="31"/>
      <c r="E204" s="31"/>
      <c r="F204" s="185" t="s">
        <v>90</v>
      </c>
      <c r="G204" s="179"/>
      <c r="H204" s="64"/>
      <c r="I204" s="64"/>
      <c r="J204" s="64"/>
      <c r="K204" s="64"/>
      <c r="L204" s="64"/>
      <c r="M204" s="64"/>
      <c r="N204" s="64"/>
      <c r="O204" s="178"/>
      <c r="P204" s="57"/>
    </row>
    <row r="205" spans="1:16" ht="18.75" x14ac:dyDescent="0.3">
      <c r="A205" s="57"/>
      <c r="B205" s="63"/>
      <c r="C205" s="31"/>
      <c r="D205" s="31"/>
      <c r="E205" s="31"/>
      <c r="F205" s="185" t="s">
        <v>104</v>
      </c>
      <c r="G205" s="179"/>
      <c r="H205" s="64"/>
      <c r="I205" s="64"/>
      <c r="J205" s="64"/>
      <c r="K205" s="64"/>
      <c r="L205" s="64"/>
      <c r="M205" s="64"/>
      <c r="N205" s="64"/>
      <c r="O205" s="178"/>
      <c r="P205" s="57"/>
    </row>
    <row r="206" spans="1:16" ht="18.75" x14ac:dyDescent="0.3">
      <c r="A206" s="57"/>
      <c r="B206" s="63"/>
      <c r="C206" s="31"/>
      <c r="D206" s="31"/>
      <c r="E206" s="31"/>
      <c r="F206" s="185" t="s">
        <v>105</v>
      </c>
      <c r="G206" s="179"/>
      <c r="H206" s="86" t="s">
        <v>175</v>
      </c>
      <c r="I206" s="86"/>
      <c r="J206" s="86"/>
      <c r="K206" s="86"/>
      <c r="L206" s="86"/>
      <c r="M206" s="86"/>
      <c r="N206" s="86"/>
      <c r="O206" s="106"/>
      <c r="P206" s="57"/>
    </row>
    <row r="207" spans="1:16" ht="18.75" x14ac:dyDescent="0.3">
      <c r="A207" s="57"/>
      <c r="B207" s="63"/>
      <c r="C207" s="31"/>
      <c r="D207" s="31"/>
      <c r="E207" s="31"/>
      <c r="F207" s="185" t="s">
        <v>107</v>
      </c>
      <c r="G207" s="179"/>
      <c r="H207" s="64"/>
      <c r="I207" s="64"/>
      <c r="J207" s="64"/>
      <c r="K207" s="64"/>
      <c r="L207" s="64"/>
      <c r="M207" s="64"/>
      <c r="N207" s="64"/>
      <c r="O207" s="178"/>
      <c r="P207" s="57"/>
    </row>
    <row r="208" spans="1:16" ht="18.75" x14ac:dyDescent="0.3">
      <c r="A208" s="57"/>
      <c r="B208" s="63"/>
      <c r="C208" s="31"/>
      <c r="D208" s="31"/>
      <c r="E208" s="31"/>
      <c r="F208" s="191" t="s">
        <v>116</v>
      </c>
      <c r="G208" s="179"/>
      <c r="H208" s="85" t="s">
        <v>166</v>
      </c>
      <c r="I208" s="85"/>
      <c r="J208" s="85"/>
      <c r="K208" s="85"/>
      <c r="L208" s="85"/>
      <c r="M208" s="85"/>
      <c r="N208" s="85"/>
      <c r="O208" s="84"/>
      <c r="P208" s="57"/>
    </row>
    <row r="209" spans="1:16" ht="18.75" x14ac:dyDescent="0.3">
      <c r="A209" s="57"/>
      <c r="B209" s="158"/>
      <c r="C209" s="142"/>
      <c r="D209" s="142"/>
      <c r="E209" s="142"/>
      <c r="F209" s="186" t="s">
        <v>116</v>
      </c>
      <c r="G209" s="179"/>
      <c r="H209" s="31"/>
      <c r="I209" s="31"/>
      <c r="J209" s="31"/>
      <c r="K209" s="31"/>
      <c r="L209" s="31"/>
      <c r="M209" s="31"/>
      <c r="N209" s="31"/>
      <c r="O209" s="62"/>
      <c r="P209" s="57"/>
    </row>
    <row r="210" spans="1:16" ht="18.75" x14ac:dyDescent="0.3">
      <c r="A210" s="57"/>
      <c r="B210" s="30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62"/>
      <c r="P210" s="57"/>
    </row>
    <row r="211" spans="1:16" ht="26.25" x14ac:dyDescent="0.4">
      <c r="A211" s="57"/>
      <c r="B211" s="30"/>
      <c r="C211" s="31"/>
      <c r="D211" s="31"/>
      <c r="E211" s="31"/>
      <c r="F211" s="156" t="s">
        <v>293</v>
      </c>
      <c r="G211" s="29">
        <f>G170+G171+G174+G175+G176+G177+G178+G181+G182+G183+G184+G185+G188+G191+G194+G197+G198+G199+G200+G203+G204+G205+G206+G207+G208+G209</f>
        <v>0</v>
      </c>
      <c r="H211" s="86" t="s">
        <v>176</v>
      </c>
      <c r="I211" s="86"/>
      <c r="J211" s="86"/>
      <c r="K211" s="86"/>
      <c r="L211" s="86"/>
      <c r="M211" s="86"/>
      <c r="N211" s="86"/>
      <c r="O211" s="106"/>
      <c r="P211" s="57"/>
    </row>
    <row r="212" spans="1:16" ht="27" thickBot="1" x14ac:dyDescent="0.45">
      <c r="A212" s="57"/>
      <c r="B212" s="30"/>
      <c r="C212" s="31"/>
      <c r="D212" s="31"/>
      <c r="E212" s="31"/>
      <c r="F212" s="192"/>
      <c r="G212" s="147"/>
      <c r="H212" s="31"/>
      <c r="I212" s="31"/>
      <c r="J212" s="31"/>
      <c r="K212" s="31"/>
      <c r="L212" s="31"/>
      <c r="M212" s="31"/>
      <c r="N212" s="31"/>
      <c r="O212" s="62"/>
      <c r="P212" s="57"/>
    </row>
    <row r="213" spans="1:16" ht="27.75" thickTop="1" thickBot="1" x14ac:dyDescent="0.45">
      <c r="A213" s="57"/>
      <c r="B213" s="30"/>
      <c r="C213" s="31"/>
      <c r="D213" s="31"/>
      <c r="E213" s="31"/>
      <c r="F213" s="156" t="s">
        <v>248</v>
      </c>
      <c r="G213" s="194">
        <f>G211+G163</f>
        <v>0</v>
      </c>
      <c r="H213" s="31"/>
      <c r="I213" s="336"/>
      <c r="J213" s="336"/>
      <c r="K213" s="336"/>
      <c r="L213" s="336"/>
      <c r="M213" s="31"/>
      <c r="N213" s="31"/>
      <c r="O213" s="62"/>
      <c r="P213" s="57"/>
    </row>
    <row r="214" spans="1:16" ht="27" thickBot="1" x14ac:dyDescent="0.45">
      <c r="A214" s="57"/>
      <c r="B214" s="36"/>
      <c r="C214" s="37"/>
      <c r="D214" s="37"/>
      <c r="E214" s="37"/>
      <c r="F214" s="193"/>
      <c r="G214" s="37"/>
      <c r="H214" s="37"/>
      <c r="I214" s="37"/>
      <c r="J214" s="37"/>
      <c r="K214" s="37"/>
      <c r="L214" s="37"/>
      <c r="M214" s="37"/>
      <c r="N214" s="37"/>
      <c r="O214" s="139"/>
      <c r="P214" s="57"/>
    </row>
    <row r="215" spans="1:16" ht="18.75" x14ac:dyDescent="0.3">
      <c r="A215" s="127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127"/>
    </row>
    <row r="216" spans="1:16" ht="18.75" customHeight="1" thickBot="1" x14ac:dyDescent="0.55000000000000004">
      <c r="A216" s="221"/>
      <c r="B216" s="222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221"/>
    </row>
    <row r="217" spans="1:16" ht="31.5" customHeight="1" x14ac:dyDescent="0.5">
      <c r="A217" s="221"/>
      <c r="B217" s="59" t="s">
        <v>294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1"/>
      <c r="P217" s="221"/>
    </row>
    <row r="218" spans="1:16" ht="31.5" customHeight="1" x14ac:dyDescent="0.3">
      <c r="A218" s="221"/>
      <c r="B218" s="230" t="s">
        <v>329</v>
      </c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62"/>
      <c r="P218" s="221"/>
    </row>
    <row r="219" spans="1:16" ht="31.5" customHeight="1" x14ac:dyDescent="0.5">
      <c r="A219" s="221"/>
      <c r="B219" s="108" t="s">
        <v>274</v>
      </c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107"/>
      <c r="P219" s="221"/>
    </row>
    <row r="220" spans="1:16" ht="18.75" customHeight="1" x14ac:dyDescent="0.5">
      <c r="A220" s="221"/>
      <c r="B220" s="34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62"/>
      <c r="P220" s="221"/>
    </row>
    <row r="221" spans="1:16" ht="33.75" x14ac:dyDescent="0.5">
      <c r="A221" s="58"/>
      <c r="B221" s="330" t="s">
        <v>344</v>
      </c>
      <c r="C221" s="331"/>
      <c r="D221" s="331"/>
      <c r="E221" s="331"/>
      <c r="F221" s="331"/>
      <c r="G221" s="331"/>
      <c r="H221" s="331"/>
      <c r="I221" s="331"/>
      <c r="J221" s="331"/>
      <c r="K221" s="331"/>
      <c r="L221" s="331"/>
      <c r="M221" s="331"/>
      <c r="N221" s="331"/>
      <c r="O221" s="332"/>
      <c r="P221" s="58"/>
    </row>
    <row r="222" spans="1:16" ht="18.75" customHeight="1" x14ac:dyDescent="0.5">
      <c r="A222" s="58"/>
      <c r="B222" s="271"/>
      <c r="C222" s="272"/>
      <c r="D222" s="272"/>
      <c r="E222" s="272"/>
      <c r="F222" s="272"/>
      <c r="G222" s="272"/>
      <c r="H222" s="272"/>
      <c r="I222" s="272"/>
      <c r="J222" s="272"/>
      <c r="K222" s="272"/>
      <c r="L222" s="272"/>
      <c r="M222" s="272"/>
      <c r="N222" s="272"/>
      <c r="O222" s="273"/>
      <c r="P222" s="58"/>
    </row>
    <row r="223" spans="1:16" ht="26.25" x14ac:dyDescent="0.4">
      <c r="A223" s="58"/>
      <c r="B223" s="198"/>
      <c r="C223" s="32"/>
      <c r="D223" s="31"/>
      <c r="E223" s="31"/>
      <c r="F223" s="156" t="s">
        <v>250</v>
      </c>
      <c r="G223" s="240">
        <f>G106</f>
        <v>0</v>
      </c>
      <c r="H223" s="86" t="s">
        <v>256</v>
      </c>
      <c r="I223" s="85"/>
      <c r="J223" s="85"/>
      <c r="K223" s="85"/>
      <c r="L223" s="85"/>
      <c r="M223" s="85"/>
      <c r="N223" s="85"/>
      <c r="O223" s="84"/>
      <c r="P223" s="58"/>
    </row>
    <row r="224" spans="1:16" ht="26.25" x14ac:dyDescent="0.4">
      <c r="A224" s="58"/>
      <c r="B224" s="198"/>
      <c r="C224" s="32"/>
      <c r="D224" s="31"/>
      <c r="E224" s="31"/>
      <c r="F224" s="156" t="s">
        <v>295</v>
      </c>
      <c r="G224" s="240">
        <f>G119</f>
        <v>0</v>
      </c>
      <c r="H224" s="96" t="s">
        <v>330</v>
      </c>
      <c r="I224" s="85"/>
      <c r="J224" s="85"/>
      <c r="K224" s="85"/>
      <c r="L224" s="85"/>
      <c r="M224" s="85"/>
      <c r="N224" s="85"/>
      <c r="O224" s="84"/>
      <c r="P224" s="58"/>
    </row>
    <row r="225" spans="1:16" ht="27" thickBot="1" x14ac:dyDescent="0.45">
      <c r="A225" s="58"/>
      <c r="B225" s="198"/>
      <c r="C225" s="32"/>
      <c r="D225" s="31"/>
      <c r="E225" s="31"/>
      <c r="F225" s="156" t="s">
        <v>296</v>
      </c>
      <c r="G225" s="241">
        <f>G213</f>
        <v>0</v>
      </c>
      <c r="H225" s="86" t="s">
        <v>275</v>
      </c>
      <c r="I225" s="85"/>
      <c r="J225" s="85"/>
      <c r="K225" s="85"/>
      <c r="L225" s="85"/>
      <c r="M225" s="85"/>
      <c r="N225" s="85"/>
      <c r="O225" s="84"/>
      <c r="P225" s="58"/>
    </row>
    <row r="226" spans="1:16" ht="32.25" thickTop="1" x14ac:dyDescent="0.5">
      <c r="A226" s="58"/>
      <c r="B226" s="198"/>
      <c r="C226" s="31"/>
      <c r="D226" s="31"/>
      <c r="E226" s="31"/>
      <c r="F226" s="269" t="s">
        <v>297</v>
      </c>
      <c r="G226" s="240">
        <f>G223-G224-G225</f>
        <v>0</v>
      </c>
      <c r="H226" s="31"/>
      <c r="I226" s="31"/>
      <c r="J226" s="31"/>
      <c r="K226" s="31"/>
      <c r="L226" s="31"/>
      <c r="M226" s="31"/>
      <c r="N226" s="31"/>
      <c r="O226" s="62"/>
      <c r="P226" s="58"/>
    </row>
    <row r="227" spans="1:16" ht="24" thickBot="1" x14ac:dyDescent="0.4">
      <c r="A227" s="58"/>
      <c r="B227" s="198"/>
      <c r="C227" s="31"/>
      <c r="D227" s="31"/>
      <c r="E227" s="31"/>
      <c r="F227" s="242"/>
      <c r="G227" s="240"/>
      <c r="H227" s="31"/>
      <c r="I227" s="31"/>
      <c r="J227" s="31"/>
      <c r="K227" s="31"/>
      <c r="L227" s="31"/>
      <c r="M227" s="31"/>
      <c r="N227" s="31"/>
      <c r="O227" s="62"/>
      <c r="P227" s="58"/>
    </row>
    <row r="228" spans="1:16" ht="23.25" x14ac:dyDescent="0.35">
      <c r="A228" s="58"/>
      <c r="B228" s="198"/>
      <c r="C228" s="31"/>
      <c r="D228" s="31"/>
      <c r="E228" s="231"/>
      <c r="F228" s="267" t="s">
        <v>331</v>
      </c>
      <c r="G228" s="243">
        <f>G226</f>
        <v>0</v>
      </c>
      <c r="H228" s="31"/>
      <c r="I228" s="31"/>
      <c r="J228" s="31"/>
      <c r="K228" s="31"/>
      <c r="L228" s="31"/>
      <c r="M228" s="31"/>
      <c r="N228" s="31"/>
      <c r="O228" s="62"/>
      <c r="P228" s="58"/>
    </row>
    <row r="229" spans="1:16" ht="24" thickBot="1" x14ac:dyDescent="0.4">
      <c r="A229" s="58"/>
      <c r="B229" s="198"/>
      <c r="C229" s="31"/>
      <c r="D229" s="31"/>
      <c r="E229" s="36"/>
      <c r="F229" s="268" t="s">
        <v>332</v>
      </c>
      <c r="G229" s="276">
        <f>G228/12</f>
        <v>0</v>
      </c>
      <c r="H229" s="31"/>
      <c r="I229" s="31"/>
      <c r="J229" s="31"/>
      <c r="K229" s="31"/>
      <c r="L229" s="31"/>
      <c r="M229" s="31"/>
      <c r="N229" s="31"/>
      <c r="O229" s="62"/>
      <c r="P229" s="58"/>
    </row>
    <row r="230" spans="1:16" ht="18.75" x14ac:dyDescent="0.3">
      <c r="A230" s="58"/>
      <c r="B230" s="198"/>
      <c r="C230" s="31"/>
      <c r="D230" s="31"/>
      <c r="E230" s="31"/>
      <c r="F230" s="177"/>
      <c r="G230" s="145"/>
      <c r="H230" s="31"/>
      <c r="I230" s="31"/>
      <c r="J230" s="31"/>
      <c r="K230" s="31"/>
      <c r="L230" s="31"/>
      <c r="M230" s="31"/>
      <c r="N230" s="31"/>
      <c r="O230" s="62"/>
      <c r="P230" s="58"/>
    </row>
    <row r="231" spans="1:16" ht="21" x14ac:dyDescent="0.3">
      <c r="A231" s="58"/>
      <c r="B231" s="266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62"/>
      <c r="P231" s="58"/>
    </row>
    <row r="232" spans="1:16" ht="42" x14ac:dyDescent="0.35">
      <c r="A232" s="58"/>
      <c r="B232" s="328" t="s">
        <v>337</v>
      </c>
      <c r="C232" s="329"/>
      <c r="D232" s="329"/>
      <c r="E232" s="329"/>
      <c r="F232" s="329"/>
      <c r="G232" s="274" t="s">
        <v>335</v>
      </c>
      <c r="H232" s="31"/>
      <c r="I232" s="31"/>
      <c r="J232" s="31"/>
      <c r="K232" s="31"/>
      <c r="L232" s="31"/>
      <c r="M232" s="31"/>
      <c r="N232" s="31"/>
      <c r="O232" s="62"/>
      <c r="P232" s="58"/>
    </row>
    <row r="233" spans="1:16" ht="18.75" x14ac:dyDescent="0.3">
      <c r="A233" s="58"/>
      <c r="B233" s="159"/>
      <c r="C233" s="154"/>
      <c r="D233" s="154"/>
      <c r="E233" s="154"/>
      <c r="F233" s="275" t="s">
        <v>95</v>
      </c>
      <c r="G233" s="296"/>
      <c r="H233" s="31"/>
      <c r="I233" s="31"/>
      <c r="J233" s="31"/>
      <c r="K233" s="31"/>
      <c r="L233" s="31"/>
      <c r="M233" s="31"/>
      <c r="N233" s="31"/>
      <c r="O233" s="62"/>
      <c r="P233" s="58"/>
    </row>
    <row r="234" spans="1:16" ht="18.75" x14ac:dyDescent="0.3">
      <c r="A234" s="58"/>
      <c r="B234" s="159"/>
      <c r="C234" s="154"/>
      <c r="D234" s="154"/>
      <c r="E234" s="154"/>
      <c r="F234" s="275" t="s">
        <v>96</v>
      </c>
      <c r="G234" s="296"/>
      <c r="H234" s="31"/>
      <c r="I234" s="31"/>
      <c r="J234" s="31"/>
      <c r="K234" s="31"/>
      <c r="L234" s="31"/>
      <c r="M234" s="31"/>
      <c r="N234" s="31"/>
      <c r="O234" s="62"/>
      <c r="P234" s="58"/>
    </row>
    <row r="235" spans="1:16" ht="18.75" x14ac:dyDescent="0.3">
      <c r="A235" s="58"/>
      <c r="B235" s="159"/>
      <c r="C235" s="154"/>
      <c r="D235" s="154"/>
      <c r="E235" s="154"/>
      <c r="F235" s="275" t="s">
        <v>334</v>
      </c>
      <c r="G235" s="296"/>
      <c r="H235" s="31"/>
      <c r="I235" s="31"/>
      <c r="J235" s="31"/>
      <c r="K235" s="31"/>
      <c r="L235" s="31"/>
      <c r="M235" s="31"/>
      <c r="N235" s="31"/>
      <c r="O235" s="62"/>
      <c r="P235" s="58"/>
    </row>
    <row r="236" spans="1:16" ht="18.75" x14ac:dyDescent="0.3">
      <c r="A236" s="58"/>
      <c r="B236" s="159"/>
      <c r="C236" s="154"/>
      <c r="D236" s="154"/>
      <c r="E236" s="154"/>
      <c r="F236" s="275" t="s">
        <v>97</v>
      </c>
      <c r="G236" s="296"/>
      <c r="H236" s="31"/>
      <c r="I236" s="31"/>
      <c r="J236" s="31"/>
      <c r="K236" s="31"/>
      <c r="L236" s="31"/>
      <c r="M236" s="31"/>
      <c r="N236" s="31"/>
      <c r="O236" s="62"/>
      <c r="P236" s="58"/>
    </row>
    <row r="237" spans="1:16" ht="18.75" x14ac:dyDescent="0.3">
      <c r="A237" s="58"/>
      <c r="B237" s="159"/>
      <c r="C237" s="154"/>
      <c r="D237" s="154"/>
      <c r="E237" s="154"/>
      <c r="F237" s="275" t="s">
        <v>338</v>
      </c>
      <c r="G237" s="296"/>
      <c r="H237" s="31"/>
      <c r="I237" s="31"/>
      <c r="J237" s="31"/>
      <c r="K237" s="31"/>
      <c r="L237" s="31"/>
      <c r="M237" s="31"/>
      <c r="N237" s="31"/>
      <c r="O237" s="62"/>
      <c r="P237" s="58"/>
    </row>
    <row r="238" spans="1:16" ht="18.75" x14ac:dyDescent="0.3">
      <c r="A238" s="58"/>
      <c r="B238" s="159"/>
      <c r="C238" s="154"/>
      <c r="D238" s="154"/>
      <c r="E238" s="154"/>
      <c r="F238" s="275" t="s">
        <v>98</v>
      </c>
      <c r="G238" s="296"/>
      <c r="H238" s="31"/>
      <c r="I238" s="31"/>
      <c r="J238" s="31"/>
      <c r="K238" s="31"/>
      <c r="L238" s="31"/>
      <c r="M238" s="31"/>
      <c r="N238" s="31"/>
      <c r="O238" s="62"/>
      <c r="P238" s="58"/>
    </row>
    <row r="239" spans="1:16" ht="18.75" x14ac:dyDescent="0.3">
      <c r="A239" s="58"/>
      <c r="B239" s="159"/>
      <c r="C239" s="154"/>
      <c r="D239" s="154"/>
      <c r="E239" s="154"/>
      <c r="F239" s="275" t="s">
        <v>99</v>
      </c>
      <c r="G239" s="296"/>
      <c r="H239" s="31"/>
      <c r="I239" s="31"/>
      <c r="J239" s="31"/>
      <c r="K239" s="31"/>
      <c r="L239" s="31"/>
      <c r="M239" s="31"/>
      <c r="N239" s="31"/>
      <c r="O239" s="62"/>
      <c r="P239" s="58"/>
    </row>
    <row r="240" spans="1:16" ht="18.75" x14ac:dyDescent="0.3">
      <c r="A240" s="58"/>
      <c r="B240" s="159"/>
      <c r="C240" s="154"/>
      <c r="D240" s="154"/>
      <c r="E240" s="154"/>
      <c r="F240" s="275" t="s">
        <v>100</v>
      </c>
      <c r="G240" s="296"/>
      <c r="H240" s="31"/>
      <c r="I240" s="31"/>
      <c r="J240" s="31"/>
      <c r="K240" s="31"/>
      <c r="L240" s="31"/>
      <c r="M240" s="31"/>
      <c r="N240" s="31"/>
      <c r="O240" s="62"/>
      <c r="P240" s="58"/>
    </row>
    <row r="241" spans="1:16" ht="18.75" x14ac:dyDescent="0.3">
      <c r="A241" s="58"/>
      <c r="B241" s="159"/>
      <c r="C241" s="154"/>
      <c r="D241" s="154"/>
      <c r="E241" s="154"/>
      <c r="F241" s="275" t="s">
        <v>112</v>
      </c>
      <c r="G241" s="296"/>
      <c r="H241" s="31"/>
      <c r="I241" s="31"/>
      <c r="J241" s="31"/>
      <c r="K241" s="31"/>
      <c r="L241" s="31"/>
      <c r="M241" s="31"/>
      <c r="N241" s="31"/>
      <c r="O241" s="62"/>
      <c r="P241" s="58"/>
    </row>
    <row r="242" spans="1:16" ht="18.75" x14ac:dyDescent="0.3">
      <c r="A242" s="58"/>
      <c r="B242" s="159"/>
      <c r="C242" s="154"/>
      <c r="D242" s="154"/>
      <c r="E242" s="154"/>
      <c r="F242" s="275" t="s">
        <v>101</v>
      </c>
      <c r="G242" s="296"/>
      <c r="H242" s="31"/>
      <c r="I242" s="31"/>
      <c r="J242" s="31"/>
      <c r="K242" s="31"/>
      <c r="L242" s="31"/>
      <c r="M242" s="31"/>
      <c r="N242" s="31"/>
      <c r="O242" s="62"/>
      <c r="P242" s="58"/>
    </row>
    <row r="243" spans="1:16" ht="18.75" x14ac:dyDescent="0.3">
      <c r="A243" s="58"/>
      <c r="B243" s="159"/>
      <c r="C243" s="154"/>
      <c r="D243" s="154"/>
      <c r="E243" s="154"/>
      <c r="F243" s="275" t="s">
        <v>113</v>
      </c>
      <c r="G243" s="296"/>
      <c r="H243" s="31"/>
      <c r="I243" s="31"/>
      <c r="J243" s="31"/>
      <c r="K243" s="31"/>
      <c r="L243" s="31"/>
      <c r="M243" s="31"/>
      <c r="N243" s="31"/>
      <c r="O243" s="62"/>
      <c r="P243" s="58"/>
    </row>
    <row r="244" spans="1:16" ht="18.75" x14ac:dyDescent="0.3">
      <c r="A244" s="58"/>
      <c r="B244" s="159"/>
      <c r="C244" s="154"/>
      <c r="D244" s="154"/>
      <c r="E244" s="154"/>
      <c r="F244" s="275" t="s">
        <v>118</v>
      </c>
      <c r="G244" s="296"/>
      <c r="H244" s="31"/>
      <c r="I244" s="31"/>
      <c r="J244" s="31"/>
      <c r="K244" s="31"/>
      <c r="L244" s="31"/>
      <c r="M244" s="31"/>
      <c r="N244" s="31"/>
      <c r="O244" s="62"/>
      <c r="P244" s="58"/>
    </row>
    <row r="245" spans="1:16" ht="18.75" x14ac:dyDescent="0.3">
      <c r="A245" s="58"/>
      <c r="B245" s="159"/>
      <c r="C245" s="154"/>
      <c r="D245" s="154"/>
      <c r="E245" s="154"/>
      <c r="F245" s="275" t="s">
        <v>109</v>
      </c>
      <c r="G245" s="296"/>
      <c r="H245" s="31"/>
      <c r="I245" s="31"/>
      <c r="J245" s="31"/>
      <c r="K245" s="31"/>
      <c r="L245" s="31"/>
      <c r="M245" s="31"/>
      <c r="N245" s="31"/>
      <c r="O245" s="62"/>
      <c r="P245" s="58"/>
    </row>
    <row r="246" spans="1:16" ht="18.75" x14ac:dyDescent="0.3">
      <c r="A246" s="58"/>
      <c r="B246" s="159"/>
      <c r="C246" s="154"/>
      <c r="D246" s="154"/>
      <c r="E246" s="154"/>
      <c r="F246" s="275" t="s">
        <v>110</v>
      </c>
      <c r="G246" s="296"/>
      <c r="H246" s="31"/>
      <c r="I246" s="31"/>
      <c r="J246" s="31"/>
      <c r="K246" s="31"/>
      <c r="L246" s="31"/>
      <c r="M246" s="31"/>
      <c r="N246" s="31"/>
      <c r="O246" s="62"/>
      <c r="P246" s="58"/>
    </row>
    <row r="247" spans="1:16" ht="19.5" thickBot="1" x14ac:dyDescent="0.35">
      <c r="A247" s="58"/>
      <c r="B247" s="159"/>
      <c r="C247" s="154"/>
      <c r="D247" s="154"/>
      <c r="E247" s="154"/>
      <c r="F247" s="275" t="s">
        <v>117</v>
      </c>
      <c r="G247" s="297"/>
      <c r="H247" s="31"/>
      <c r="I247" s="31"/>
      <c r="J247" s="31"/>
      <c r="K247" s="31"/>
      <c r="L247" s="31"/>
      <c r="M247" s="31"/>
      <c r="N247" s="31"/>
      <c r="O247" s="62"/>
      <c r="P247" s="58"/>
    </row>
    <row r="248" spans="1:16" ht="20.25" thickTop="1" thickBot="1" x14ac:dyDescent="0.35">
      <c r="A248" s="58"/>
      <c r="B248" s="277"/>
      <c r="C248" s="37"/>
      <c r="D248" s="37"/>
      <c r="E248" s="37"/>
      <c r="F248" s="278" t="s">
        <v>336</v>
      </c>
      <c r="G248" s="279">
        <f>SUM(G233:G247)</f>
        <v>0</v>
      </c>
      <c r="H248" s="264" t="s">
        <v>364</v>
      </c>
      <c r="I248" s="205"/>
      <c r="J248" s="205"/>
      <c r="K248" s="295"/>
      <c r="L248" s="295">
        <f>G229</f>
        <v>0</v>
      </c>
      <c r="M248" s="205"/>
      <c r="N248" s="205"/>
      <c r="O248" s="206"/>
      <c r="P248" s="58"/>
    </row>
    <row r="249" spans="1:16" ht="18.75" x14ac:dyDescent="0.3">
      <c r="A249" s="58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58"/>
    </row>
    <row r="250" spans="1:16" ht="19.5" thickBot="1" x14ac:dyDescent="0.35">
      <c r="A250" s="160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160"/>
    </row>
    <row r="251" spans="1:16" ht="31.5" x14ac:dyDescent="0.5">
      <c r="A251" s="160"/>
      <c r="B251" s="59" t="s">
        <v>333</v>
      </c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1"/>
      <c r="P251" s="160"/>
    </row>
    <row r="252" spans="1:16" ht="31.5" x14ac:dyDescent="0.5">
      <c r="A252" s="160"/>
      <c r="B252" s="102" t="s">
        <v>300</v>
      </c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103"/>
      <c r="P252" s="65"/>
    </row>
    <row r="253" spans="1:16" ht="21" x14ac:dyDescent="0.35">
      <c r="A253" s="56"/>
      <c r="B253" s="164"/>
      <c r="C253" s="31"/>
      <c r="D253" s="31"/>
      <c r="E253" s="64"/>
      <c r="F253" s="31"/>
      <c r="G253" s="31"/>
      <c r="H253" s="31"/>
      <c r="I253" s="31"/>
      <c r="J253" s="31"/>
      <c r="K253" s="31"/>
      <c r="L253" s="31"/>
      <c r="M253" s="31"/>
      <c r="N253" s="31"/>
      <c r="O253" s="62"/>
      <c r="P253" s="28"/>
    </row>
    <row r="254" spans="1:16" ht="21" x14ac:dyDescent="0.35">
      <c r="A254" s="56"/>
      <c r="B254" s="244" t="s">
        <v>302</v>
      </c>
      <c r="C254" s="85"/>
      <c r="D254" s="85"/>
      <c r="E254" s="86"/>
      <c r="F254" s="85"/>
      <c r="G254" s="85"/>
      <c r="H254" s="85"/>
      <c r="I254" s="85"/>
      <c r="J254" s="85"/>
      <c r="K254" s="85"/>
      <c r="L254" s="85"/>
      <c r="M254" s="85"/>
      <c r="N254" s="85"/>
      <c r="O254" s="84"/>
      <c r="P254" s="28"/>
    </row>
    <row r="255" spans="1:16" ht="21" x14ac:dyDescent="0.35">
      <c r="A255" s="56"/>
      <c r="B255" s="244" t="s">
        <v>310</v>
      </c>
      <c r="C255" s="85"/>
      <c r="D255" s="85"/>
      <c r="E255" s="86"/>
      <c r="F255" s="85"/>
      <c r="G255" s="85"/>
      <c r="H255" s="85"/>
      <c r="I255" s="85"/>
      <c r="J255" s="85"/>
      <c r="K255" s="85"/>
      <c r="L255" s="85"/>
      <c r="M255" s="85"/>
      <c r="N255" s="85"/>
      <c r="O255" s="84"/>
      <c r="P255" s="28"/>
    </row>
    <row r="256" spans="1:16" ht="21" x14ac:dyDescent="0.35">
      <c r="A256" s="56"/>
      <c r="B256" s="244" t="s">
        <v>345</v>
      </c>
      <c r="C256" s="85"/>
      <c r="D256" s="85"/>
      <c r="E256" s="86"/>
      <c r="F256" s="85"/>
      <c r="G256" s="85"/>
      <c r="H256" s="85"/>
      <c r="I256" s="85"/>
      <c r="J256" s="85"/>
      <c r="K256" s="85"/>
      <c r="L256" s="85"/>
      <c r="M256" s="85"/>
      <c r="N256" s="85"/>
      <c r="O256" s="84"/>
      <c r="P256" s="28"/>
    </row>
    <row r="257" spans="1:16" ht="21" x14ac:dyDescent="0.35">
      <c r="A257" s="56"/>
      <c r="B257" s="164"/>
      <c r="C257" s="31"/>
      <c r="D257" s="31"/>
      <c r="E257" s="64"/>
      <c r="F257" s="31"/>
      <c r="G257" s="31"/>
      <c r="H257" s="31"/>
      <c r="I257" s="31"/>
      <c r="J257" s="31"/>
      <c r="K257" s="31"/>
      <c r="L257" s="31"/>
      <c r="M257" s="31"/>
      <c r="N257" s="31"/>
      <c r="O257" s="62"/>
      <c r="P257" s="28"/>
    </row>
    <row r="258" spans="1:16" ht="21" x14ac:dyDescent="0.35">
      <c r="A258" s="56"/>
      <c r="B258" s="333" t="s">
        <v>235</v>
      </c>
      <c r="C258" s="334"/>
      <c r="D258" s="334"/>
      <c r="E258" s="334"/>
      <c r="F258" s="334"/>
      <c r="G258" s="334"/>
      <c r="H258" s="334"/>
      <c r="I258" s="334"/>
      <c r="J258" s="334"/>
      <c r="K258" s="334"/>
      <c r="L258" s="334"/>
      <c r="M258" s="334"/>
      <c r="N258" s="334"/>
      <c r="O258" s="335"/>
      <c r="P258" s="28"/>
    </row>
    <row r="259" spans="1:16" ht="18.75" x14ac:dyDescent="0.3">
      <c r="A259" s="56"/>
      <c r="B259" s="90" t="s">
        <v>305</v>
      </c>
      <c r="C259" s="85"/>
      <c r="D259" s="85"/>
      <c r="E259" s="86"/>
      <c r="F259" s="85"/>
      <c r="G259" s="85"/>
      <c r="H259" s="85"/>
      <c r="I259" s="85"/>
      <c r="J259" s="85"/>
      <c r="K259" s="85"/>
      <c r="L259" s="85"/>
      <c r="M259" s="85"/>
      <c r="N259" s="85"/>
      <c r="O259" s="84"/>
      <c r="P259" s="28"/>
    </row>
    <row r="260" spans="1:16" ht="18.75" x14ac:dyDescent="0.3">
      <c r="A260" s="56"/>
      <c r="B260" s="90" t="s">
        <v>303</v>
      </c>
      <c r="C260" s="85"/>
      <c r="D260" s="85"/>
      <c r="E260" s="86"/>
      <c r="F260" s="85"/>
      <c r="G260" s="85"/>
      <c r="H260" s="85"/>
      <c r="I260" s="85"/>
      <c r="J260" s="85"/>
      <c r="K260" s="85"/>
      <c r="L260" s="85"/>
      <c r="M260" s="85"/>
      <c r="N260" s="85"/>
      <c r="O260" s="84"/>
      <c r="P260" s="28"/>
    </row>
    <row r="261" spans="1:16" ht="18.75" x14ac:dyDescent="0.3">
      <c r="A261" s="56"/>
      <c r="B261" s="90" t="s">
        <v>319</v>
      </c>
      <c r="C261" s="85"/>
      <c r="D261" s="85"/>
      <c r="E261" s="259"/>
      <c r="F261" s="85"/>
      <c r="G261" s="85"/>
      <c r="H261" s="85"/>
      <c r="I261" s="85"/>
      <c r="J261" s="85"/>
      <c r="K261" s="85"/>
      <c r="L261" s="85"/>
      <c r="M261" s="85"/>
      <c r="N261" s="85"/>
      <c r="O261" s="84"/>
      <c r="P261" s="28"/>
    </row>
    <row r="262" spans="1:16" ht="18.75" x14ac:dyDescent="0.3">
      <c r="A262" s="56"/>
      <c r="B262" s="90" t="s">
        <v>301</v>
      </c>
      <c r="C262" s="85"/>
      <c r="D262" s="85"/>
      <c r="E262" s="259"/>
      <c r="F262" s="85"/>
      <c r="G262" s="85"/>
      <c r="H262" s="85"/>
      <c r="I262" s="85"/>
      <c r="J262" s="85"/>
      <c r="K262" s="85"/>
      <c r="L262" s="85"/>
      <c r="M262" s="85"/>
      <c r="N262" s="85"/>
      <c r="O262" s="84"/>
      <c r="P262" s="28"/>
    </row>
    <row r="263" spans="1:16" ht="18.75" x14ac:dyDescent="0.3">
      <c r="A263" s="56"/>
      <c r="B263" s="90" t="s">
        <v>346</v>
      </c>
      <c r="C263" s="85"/>
      <c r="D263" s="85"/>
      <c r="E263" s="259"/>
      <c r="F263" s="85"/>
      <c r="G263" s="85"/>
      <c r="H263" s="85"/>
      <c r="I263" s="85"/>
      <c r="J263" s="85"/>
      <c r="K263" s="85"/>
      <c r="L263" s="85"/>
      <c r="M263" s="85"/>
      <c r="N263" s="85"/>
      <c r="O263" s="84"/>
      <c r="P263" s="28"/>
    </row>
    <row r="264" spans="1:16" ht="18.75" x14ac:dyDescent="0.3">
      <c r="A264" s="56"/>
      <c r="B264" s="90" t="s">
        <v>304</v>
      </c>
      <c r="C264" s="85"/>
      <c r="D264" s="85"/>
      <c r="E264" s="259"/>
      <c r="F264" s="85"/>
      <c r="G264" s="85"/>
      <c r="H264" s="85"/>
      <c r="I264" s="85"/>
      <c r="J264" s="85"/>
      <c r="K264" s="85"/>
      <c r="L264" s="85"/>
      <c r="M264" s="85"/>
      <c r="N264" s="85"/>
      <c r="O264" s="84"/>
      <c r="P264" s="28"/>
    </row>
    <row r="265" spans="1:16" ht="18.75" x14ac:dyDescent="0.3">
      <c r="A265" s="56"/>
      <c r="B265" s="260"/>
      <c r="C265" s="31"/>
      <c r="D265" s="31"/>
      <c r="E265" s="32"/>
      <c r="F265" s="31"/>
      <c r="G265" s="31"/>
      <c r="H265" s="31"/>
      <c r="I265" s="31"/>
      <c r="J265" s="31"/>
      <c r="K265" s="31"/>
      <c r="L265" s="31"/>
      <c r="M265" s="31"/>
      <c r="N265" s="31"/>
      <c r="O265" s="62"/>
      <c r="P265" s="28"/>
    </row>
    <row r="266" spans="1:16" ht="21" x14ac:dyDescent="0.35">
      <c r="A266" s="56"/>
      <c r="B266" s="123" t="s">
        <v>132</v>
      </c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62"/>
      <c r="P266" s="28"/>
    </row>
    <row r="267" spans="1:16" ht="5.0999999999999996" customHeight="1" x14ac:dyDescent="0.35">
      <c r="A267" s="56"/>
      <c r="B267" s="123"/>
      <c r="C267" s="31"/>
      <c r="D267" s="31"/>
      <c r="E267" s="64"/>
      <c r="F267" s="31"/>
      <c r="G267" s="31"/>
      <c r="H267" s="31"/>
      <c r="I267" s="31"/>
      <c r="J267" s="31"/>
      <c r="K267" s="31"/>
      <c r="L267" s="31"/>
      <c r="M267" s="31"/>
      <c r="N267" s="31"/>
      <c r="O267" s="62"/>
      <c r="P267" s="28"/>
    </row>
    <row r="268" spans="1:16" ht="18.75" x14ac:dyDescent="0.3">
      <c r="A268" s="56"/>
      <c r="B268" s="140" t="s">
        <v>49</v>
      </c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62"/>
      <c r="P268" s="28"/>
    </row>
    <row r="269" spans="1:16" ht="18.75" x14ac:dyDescent="0.3">
      <c r="A269" s="56"/>
      <c r="B269" s="157"/>
      <c r="C269" s="141"/>
      <c r="D269" s="141"/>
      <c r="E269" s="141"/>
      <c r="F269" s="148" t="s">
        <v>236</v>
      </c>
      <c r="G269" s="298"/>
      <c r="H269" s="86" t="s">
        <v>229</v>
      </c>
      <c r="I269" s="85"/>
      <c r="J269" s="85"/>
      <c r="K269" s="85"/>
      <c r="L269" s="85"/>
      <c r="M269" s="85"/>
      <c r="N269" s="85"/>
      <c r="O269" s="84"/>
      <c r="P269" s="28"/>
    </row>
    <row r="270" spans="1:16" ht="18.75" x14ac:dyDescent="0.3">
      <c r="A270" s="56"/>
      <c r="B270" s="63"/>
      <c r="C270" s="31"/>
      <c r="D270" s="31"/>
      <c r="E270" s="31"/>
      <c r="F270" s="149" t="s">
        <v>59</v>
      </c>
      <c r="G270" s="299"/>
      <c r="H270" s="86" t="s">
        <v>306</v>
      </c>
      <c r="I270" s="85"/>
      <c r="J270" s="85"/>
      <c r="K270" s="85"/>
      <c r="L270" s="85"/>
      <c r="M270" s="85"/>
      <c r="N270" s="85"/>
      <c r="O270" s="84"/>
      <c r="P270" s="28"/>
    </row>
    <row r="271" spans="1:16" ht="18.75" x14ac:dyDescent="0.3">
      <c r="A271" s="56"/>
      <c r="B271" s="63"/>
      <c r="C271" s="32"/>
      <c r="D271" s="32"/>
      <c r="E271" s="32"/>
      <c r="F271" s="149" t="s">
        <v>339</v>
      </c>
      <c r="G271" s="300">
        <v>0.1</v>
      </c>
      <c r="H271" s="96" t="s">
        <v>314</v>
      </c>
      <c r="I271" s="85"/>
      <c r="J271" s="85"/>
      <c r="K271" s="85"/>
      <c r="L271" s="85"/>
      <c r="M271" s="85"/>
      <c r="N271" s="85"/>
      <c r="O271" s="84"/>
      <c r="P271" s="28"/>
    </row>
    <row r="272" spans="1:16" ht="18.75" x14ac:dyDescent="0.3">
      <c r="A272" s="56"/>
      <c r="B272" s="63"/>
      <c r="C272" s="32"/>
      <c r="D272" s="32"/>
      <c r="E272" s="32"/>
      <c r="F272" s="149" t="s">
        <v>237</v>
      </c>
      <c r="G272" s="299"/>
      <c r="H272" s="86" t="s">
        <v>238</v>
      </c>
      <c r="I272" s="85"/>
      <c r="J272" s="85"/>
      <c r="K272" s="85"/>
      <c r="L272" s="85"/>
      <c r="M272" s="85"/>
      <c r="N272" s="85"/>
      <c r="O272" s="84"/>
      <c r="P272" s="28"/>
    </row>
    <row r="273" spans="1:16" ht="18.75" x14ac:dyDescent="0.3">
      <c r="A273" s="56"/>
      <c r="B273" s="158"/>
      <c r="C273" s="142"/>
      <c r="D273" s="142"/>
      <c r="E273" s="142"/>
      <c r="F273" s="150" t="s">
        <v>239</v>
      </c>
      <c r="G273" s="29">
        <f>(G75+G76)*G271+IF(G271=0,0,IF(G271&gt;0,G272*(G75+G76)))</f>
        <v>0</v>
      </c>
      <c r="H273" s="97" t="s">
        <v>63</v>
      </c>
      <c r="I273" s="85"/>
      <c r="J273" s="85"/>
      <c r="K273" s="85"/>
      <c r="L273" s="85"/>
      <c r="M273" s="85"/>
      <c r="N273" s="85"/>
      <c r="O273" s="84"/>
      <c r="P273" s="28"/>
    </row>
    <row r="274" spans="1:16" ht="18.75" x14ac:dyDescent="0.3">
      <c r="A274" s="56"/>
      <c r="B274" s="30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62"/>
      <c r="P274" s="28"/>
    </row>
    <row r="275" spans="1:16" ht="18.75" x14ac:dyDescent="0.3">
      <c r="A275" s="56"/>
      <c r="B275" s="52" t="s">
        <v>50</v>
      </c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62"/>
      <c r="P275" s="28"/>
    </row>
    <row r="276" spans="1:16" ht="18.75" x14ac:dyDescent="0.3">
      <c r="A276" s="56"/>
      <c r="B276" s="157"/>
      <c r="C276" s="141"/>
      <c r="D276" s="141"/>
      <c r="E276" s="141"/>
      <c r="F276" s="148" t="s">
        <v>236</v>
      </c>
      <c r="G276" s="298"/>
      <c r="H276" s="86"/>
      <c r="I276" s="85"/>
      <c r="J276" s="85"/>
      <c r="K276" s="85"/>
      <c r="L276" s="85"/>
      <c r="M276" s="85"/>
      <c r="N276" s="85"/>
      <c r="O276" s="84"/>
      <c r="P276" s="28"/>
    </row>
    <row r="277" spans="1:16" ht="18.75" x14ac:dyDescent="0.3">
      <c r="A277" s="56"/>
      <c r="B277" s="63"/>
      <c r="C277" s="31"/>
      <c r="D277" s="31"/>
      <c r="E277" s="31"/>
      <c r="F277" s="149" t="s">
        <v>59</v>
      </c>
      <c r="G277" s="299"/>
      <c r="H277" s="86"/>
      <c r="I277" s="85"/>
      <c r="J277" s="85"/>
      <c r="K277" s="85"/>
      <c r="L277" s="85"/>
      <c r="M277" s="85"/>
      <c r="N277" s="85"/>
      <c r="O277" s="84"/>
      <c r="P277" s="28"/>
    </row>
    <row r="278" spans="1:16" ht="18.75" x14ac:dyDescent="0.3">
      <c r="A278" s="56"/>
      <c r="B278" s="63"/>
      <c r="C278" s="32"/>
      <c r="D278" s="32"/>
      <c r="E278" s="32"/>
      <c r="F278" s="149" t="s">
        <v>339</v>
      </c>
      <c r="G278" s="300">
        <v>0.1</v>
      </c>
      <c r="H278" s="96" t="s">
        <v>314</v>
      </c>
      <c r="I278" s="85"/>
      <c r="J278" s="85"/>
      <c r="K278" s="85"/>
      <c r="L278" s="85"/>
      <c r="M278" s="85"/>
      <c r="N278" s="85"/>
      <c r="O278" s="84"/>
      <c r="P278" s="28"/>
    </row>
    <row r="279" spans="1:16" ht="18.75" x14ac:dyDescent="0.3">
      <c r="A279" s="56"/>
      <c r="B279" s="63"/>
      <c r="C279" s="32"/>
      <c r="D279" s="32"/>
      <c r="E279" s="32"/>
      <c r="F279" s="149" t="s">
        <v>237</v>
      </c>
      <c r="G279" s="299"/>
      <c r="H279" s="86"/>
      <c r="I279" s="85"/>
      <c r="J279" s="85"/>
      <c r="K279" s="85"/>
      <c r="L279" s="85"/>
      <c r="M279" s="85"/>
      <c r="N279" s="85"/>
      <c r="O279" s="84"/>
      <c r="P279" s="28"/>
    </row>
    <row r="280" spans="1:16" ht="18.75" x14ac:dyDescent="0.3">
      <c r="A280" s="56"/>
      <c r="B280" s="158"/>
      <c r="C280" s="142"/>
      <c r="D280" s="142"/>
      <c r="E280" s="142"/>
      <c r="F280" s="150" t="s">
        <v>240</v>
      </c>
      <c r="G280" s="29">
        <f>(G81+G82)*G278+IF(G278=0,0,IF(G278&gt;0,G279*(G81+G82)))</f>
        <v>0</v>
      </c>
      <c r="H280" s="97"/>
      <c r="I280" s="85"/>
      <c r="J280" s="85"/>
      <c r="K280" s="85"/>
      <c r="L280" s="85"/>
      <c r="M280" s="85"/>
      <c r="N280" s="85"/>
      <c r="O280" s="84"/>
      <c r="P280" s="28"/>
    </row>
    <row r="281" spans="1:16" ht="19.5" thickBot="1" x14ac:dyDescent="0.35">
      <c r="A281" s="56"/>
      <c r="B281" s="30"/>
      <c r="C281" s="31"/>
      <c r="D281" s="31"/>
      <c r="E281" s="31"/>
      <c r="F281" s="31"/>
      <c r="G281" s="147"/>
      <c r="H281" s="31"/>
      <c r="I281" s="31"/>
      <c r="J281" s="31"/>
      <c r="K281" s="31"/>
      <c r="L281" s="31"/>
      <c r="M281" s="31"/>
      <c r="N281" s="31"/>
      <c r="O281" s="62"/>
      <c r="P281" s="28"/>
    </row>
    <row r="282" spans="1:16" ht="27" thickTop="1" x14ac:dyDescent="0.4">
      <c r="A282" s="56"/>
      <c r="B282" s="30"/>
      <c r="C282" s="31"/>
      <c r="D282" s="31"/>
      <c r="E282" s="31"/>
      <c r="F282" s="156" t="s">
        <v>197</v>
      </c>
      <c r="G282" s="217">
        <f>G273+G280</f>
        <v>0</v>
      </c>
      <c r="H282" s="31"/>
      <c r="I282" s="31"/>
      <c r="J282" s="31"/>
      <c r="K282" s="31"/>
      <c r="L282" s="31"/>
      <c r="M282" s="31"/>
      <c r="N282" s="31"/>
      <c r="O282" s="62"/>
      <c r="P282" s="28"/>
    </row>
    <row r="283" spans="1:16" ht="21" x14ac:dyDescent="0.35">
      <c r="A283" s="56"/>
      <c r="B283" s="30"/>
      <c r="C283" s="31"/>
      <c r="D283" s="31"/>
      <c r="E283" s="31"/>
      <c r="F283" s="245" t="s">
        <v>347</v>
      </c>
      <c r="G283" s="29">
        <f>(G75+G76)*G271+(G81+G82)*G278</f>
        <v>0</v>
      </c>
      <c r="H283" s="209"/>
      <c r="I283" s="31"/>
      <c r="J283" s="31"/>
      <c r="K283" s="31"/>
      <c r="L283" s="31"/>
      <c r="M283" s="31"/>
      <c r="N283" s="31"/>
      <c r="O283" s="62"/>
      <c r="P283" s="28"/>
    </row>
    <row r="284" spans="1:16" ht="21" x14ac:dyDescent="0.35">
      <c r="A284" s="56"/>
      <c r="B284" s="30"/>
      <c r="C284" s="31"/>
      <c r="D284" s="31"/>
      <c r="E284" s="31"/>
      <c r="F284" s="245" t="s">
        <v>307</v>
      </c>
      <c r="G284" s="29">
        <f>IF(G271=0,0,IF(G271&gt;0,G272*(G75+G76)))+IF(G278=0,0,IF(G278&gt;0,G279*(G81+G82)))</f>
        <v>0</v>
      </c>
      <c r="H284" s="96" t="s">
        <v>340</v>
      </c>
      <c r="I284" s="85"/>
      <c r="J284" s="85"/>
      <c r="K284" s="85"/>
      <c r="L284" s="85"/>
      <c r="M284" s="85"/>
      <c r="N284" s="85"/>
      <c r="O284" s="84"/>
      <c r="P284" s="28"/>
    </row>
    <row r="285" spans="1:16" ht="21" x14ac:dyDescent="0.35">
      <c r="A285" s="56"/>
      <c r="B285" s="30"/>
      <c r="C285" s="31"/>
      <c r="D285" s="31"/>
      <c r="E285" s="31"/>
      <c r="F285" s="247" t="s">
        <v>311</v>
      </c>
      <c r="G285" s="101">
        <f>'tax calc 2'!C15</f>
        <v>0</v>
      </c>
      <c r="H285" s="96" t="s">
        <v>341</v>
      </c>
      <c r="I285" s="99"/>
      <c r="J285" s="99"/>
      <c r="K285" s="99"/>
      <c r="L285" s="99"/>
      <c r="M285" s="99"/>
      <c r="N285" s="85"/>
      <c r="O285" s="84"/>
      <c r="P285" s="28"/>
    </row>
    <row r="286" spans="1:16" ht="18.75" customHeight="1" x14ac:dyDescent="0.35">
      <c r="A286" s="56"/>
      <c r="B286" s="164"/>
      <c r="C286" s="31"/>
      <c r="D286" s="31"/>
      <c r="E286" s="64"/>
      <c r="F286" s="32"/>
      <c r="G286" s="31"/>
      <c r="H286" s="31"/>
      <c r="I286" s="31"/>
      <c r="J286" s="31"/>
      <c r="K286" s="31"/>
      <c r="L286" s="31"/>
      <c r="M286" s="31"/>
      <c r="N286" s="31"/>
      <c r="O286" s="62"/>
      <c r="P286" s="28"/>
    </row>
    <row r="287" spans="1:16" ht="18.75" customHeight="1" x14ac:dyDescent="0.35">
      <c r="A287" s="56"/>
      <c r="B287" s="164"/>
      <c r="C287" s="31"/>
      <c r="D287" s="31"/>
      <c r="E287" s="64"/>
      <c r="F287" s="245" t="s">
        <v>342</v>
      </c>
      <c r="G287" s="101">
        <f>G119</f>
        <v>0</v>
      </c>
      <c r="H287" s="86" t="s">
        <v>343</v>
      </c>
      <c r="I287" s="99"/>
      <c r="J287" s="99"/>
      <c r="K287" s="99"/>
      <c r="L287" s="99"/>
      <c r="M287" s="99"/>
      <c r="N287" s="85"/>
      <c r="O287" s="84"/>
      <c r="P287" s="28"/>
    </row>
    <row r="288" spans="1:16" ht="18.75" customHeight="1" x14ac:dyDescent="0.35">
      <c r="A288" s="56"/>
      <c r="B288" s="164"/>
      <c r="C288" s="31"/>
      <c r="D288" s="31"/>
      <c r="E288" s="64"/>
      <c r="F288" s="32"/>
      <c r="G288" s="31"/>
      <c r="H288" s="31"/>
      <c r="I288" s="31"/>
      <c r="J288" s="31"/>
      <c r="K288" s="31"/>
      <c r="L288" s="31"/>
      <c r="M288" s="31"/>
      <c r="N288" s="31"/>
      <c r="O288" s="62"/>
      <c r="P288" s="28"/>
    </row>
    <row r="289" spans="1:16" ht="18.75" customHeight="1" x14ac:dyDescent="0.3">
      <c r="A289" s="56"/>
      <c r="B289" s="87" t="s">
        <v>313</v>
      </c>
      <c r="C289" s="85"/>
      <c r="D289" s="85"/>
      <c r="E289" s="86"/>
      <c r="F289" s="259"/>
      <c r="G289" s="85"/>
      <c r="H289" s="85"/>
      <c r="I289" s="85"/>
      <c r="J289" s="85"/>
      <c r="K289" s="85"/>
      <c r="L289" s="85"/>
      <c r="M289" s="85"/>
      <c r="N289" s="85"/>
      <c r="O289" s="84"/>
      <c r="P289" s="28"/>
    </row>
    <row r="290" spans="1:16" ht="18.75" customHeight="1" x14ac:dyDescent="0.35">
      <c r="A290" s="56"/>
      <c r="B290" s="164"/>
      <c r="C290" s="31"/>
      <c r="D290" s="31"/>
      <c r="E290" s="64"/>
      <c r="F290" s="32"/>
      <c r="G290" s="31"/>
      <c r="H290" s="31"/>
      <c r="I290" s="31"/>
      <c r="J290" s="31"/>
      <c r="K290" s="31"/>
      <c r="L290" s="31"/>
      <c r="M290" s="31"/>
      <c r="N290" s="31"/>
      <c r="O290" s="62"/>
      <c r="P290" s="28"/>
    </row>
    <row r="291" spans="1:16" ht="18.75" customHeight="1" x14ac:dyDescent="0.3">
      <c r="A291" s="56"/>
      <c r="B291" s="87" t="s">
        <v>348</v>
      </c>
      <c r="C291" s="85"/>
      <c r="D291" s="85"/>
      <c r="E291" s="86"/>
      <c r="F291" s="259"/>
      <c r="G291" s="85"/>
      <c r="H291" s="85"/>
      <c r="I291" s="85"/>
      <c r="J291" s="85"/>
      <c r="K291" s="85"/>
      <c r="L291" s="85"/>
      <c r="M291" s="85"/>
      <c r="N291" s="85"/>
      <c r="O291" s="84"/>
      <c r="P291" s="28"/>
    </row>
    <row r="292" spans="1:16" ht="18.75" customHeight="1" x14ac:dyDescent="0.3">
      <c r="A292" s="56"/>
      <c r="B292" s="270" t="s">
        <v>349</v>
      </c>
      <c r="C292" s="85"/>
      <c r="D292" s="85"/>
      <c r="E292" s="86"/>
      <c r="F292" s="259"/>
      <c r="G292" s="85"/>
      <c r="H292" s="85"/>
      <c r="I292" s="85"/>
      <c r="J292" s="85"/>
      <c r="K292" s="85"/>
      <c r="L292" s="85"/>
      <c r="M292" s="85"/>
      <c r="N292" s="85"/>
      <c r="O292" s="84"/>
      <c r="P292" s="28"/>
    </row>
    <row r="293" spans="1:16" ht="18.75" customHeight="1" x14ac:dyDescent="0.3">
      <c r="A293" s="56"/>
      <c r="B293" s="30"/>
      <c r="C293" s="31"/>
      <c r="D293" s="31"/>
      <c r="E293" s="64"/>
      <c r="F293" s="32"/>
      <c r="G293" s="31"/>
      <c r="H293" s="31"/>
      <c r="I293" s="31"/>
      <c r="J293" s="31"/>
      <c r="K293" s="31"/>
      <c r="L293" s="31"/>
      <c r="M293" s="31"/>
      <c r="N293" s="31"/>
      <c r="O293" s="62"/>
      <c r="P293" s="28"/>
    </row>
    <row r="294" spans="1:16" ht="18.75" customHeight="1" x14ac:dyDescent="0.35">
      <c r="A294" s="56"/>
      <c r="B294" s="261" t="s">
        <v>315</v>
      </c>
      <c r="C294" s="31"/>
      <c r="D294" s="31"/>
      <c r="E294" s="64"/>
      <c r="F294" s="32"/>
      <c r="G294" s="31"/>
      <c r="H294" s="31"/>
      <c r="I294" s="31"/>
      <c r="J294" s="31"/>
      <c r="K294" s="31"/>
      <c r="L294" s="31"/>
      <c r="M294" s="31"/>
      <c r="N294" s="31"/>
      <c r="O294" s="62"/>
      <c r="P294" s="28"/>
    </row>
    <row r="295" spans="1:16" ht="18.75" customHeight="1" x14ac:dyDescent="0.35">
      <c r="A295" s="56"/>
      <c r="B295" s="262"/>
      <c r="C295" s="154"/>
      <c r="D295" s="154"/>
      <c r="E295" s="154"/>
      <c r="F295" s="248" t="s">
        <v>251</v>
      </c>
      <c r="G295" s="29">
        <f>G89-G92-G283-'tax calc 2'!C7-'tax calc 2'!C8-'tax calc 2'!C10-'Start HERE - Input'!G213</f>
        <v>0</v>
      </c>
      <c r="H295" s="246"/>
      <c r="I295" s="31"/>
      <c r="J295" s="31"/>
      <c r="K295" s="31"/>
      <c r="L295" s="31"/>
      <c r="M295" s="31"/>
      <c r="N295" s="31"/>
      <c r="O295" s="62"/>
      <c r="P295" s="28"/>
    </row>
    <row r="296" spans="1:16" ht="18.75" customHeight="1" x14ac:dyDescent="0.35">
      <c r="A296" s="56"/>
      <c r="B296" s="123"/>
      <c r="C296" s="31"/>
      <c r="D296" s="31"/>
      <c r="E296" s="64"/>
      <c r="F296" s="177"/>
      <c r="G296" s="249">
        <f>G89-G92-G283-G213-'tax calc 2'!C7-'tax calc 2'!C8-'tax calc 2'!C10-L297*(G89-G92-G283-'tax calc 2'!C7-'tax calc 2'!C8-'tax calc 2'!C10)</f>
        <v>0</v>
      </c>
      <c r="H296" s="246"/>
      <c r="I296" s="31"/>
      <c r="J296" s="31"/>
      <c r="K296" s="31"/>
      <c r="L296" s="31"/>
      <c r="M296" s="31"/>
      <c r="N296" s="31"/>
      <c r="O296" s="62"/>
      <c r="P296" s="28"/>
    </row>
    <row r="297" spans="1:16" ht="18.75" customHeight="1" thickBot="1" x14ac:dyDescent="0.4">
      <c r="A297" s="56"/>
      <c r="B297" s="123" t="s">
        <v>350</v>
      </c>
      <c r="C297" s="31"/>
      <c r="D297" s="31"/>
      <c r="E297" s="64"/>
      <c r="F297" s="280"/>
      <c r="G297" s="209"/>
      <c r="H297" s="31"/>
      <c r="I297" s="31"/>
      <c r="J297" s="31"/>
      <c r="K297" s="31"/>
      <c r="L297" s="252">
        <v>0</v>
      </c>
      <c r="M297" s="31"/>
      <c r="N297" s="31"/>
      <c r="O297" s="62"/>
      <c r="P297" s="28"/>
    </row>
    <row r="298" spans="1:16" ht="18.75" x14ac:dyDescent="0.3">
      <c r="A298" s="56"/>
      <c r="B298" s="30"/>
      <c r="C298" s="31"/>
      <c r="D298" s="31"/>
      <c r="E298" s="31"/>
      <c r="F298" s="253" t="s">
        <v>316</v>
      </c>
      <c r="G298" s="232" t="s">
        <v>251</v>
      </c>
      <c r="H298" s="233" t="s">
        <v>251</v>
      </c>
      <c r="I298" s="31"/>
      <c r="J298" s="31"/>
      <c r="K298" s="31"/>
      <c r="L298" s="31"/>
      <c r="M298" s="31"/>
      <c r="N298" s="31"/>
      <c r="O298" s="62"/>
      <c r="P298" s="56"/>
    </row>
    <row r="299" spans="1:16" ht="19.5" thickBot="1" x14ac:dyDescent="0.35">
      <c r="A299" s="56"/>
      <c r="B299" s="30"/>
      <c r="C299" s="31"/>
      <c r="D299" s="31"/>
      <c r="E299" s="31"/>
      <c r="F299" s="254" t="s">
        <v>2</v>
      </c>
      <c r="G299" s="255" t="s">
        <v>259</v>
      </c>
      <c r="H299" s="251" t="s">
        <v>258</v>
      </c>
      <c r="I299" s="31"/>
      <c r="J299" s="31"/>
      <c r="K299" s="31"/>
      <c r="L299" s="31"/>
      <c r="M299" s="31"/>
      <c r="N299" s="31"/>
      <c r="O299" s="62"/>
      <c r="P299" s="56"/>
    </row>
    <row r="300" spans="1:16" ht="18.75" x14ac:dyDescent="0.3">
      <c r="A300" s="56"/>
      <c r="B300" s="30"/>
      <c r="C300" s="31"/>
      <c r="D300" s="31"/>
      <c r="E300" s="31"/>
      <c r="F300" s="256">
        <v>0</v>
      </c>
      <c r="G300" s="257">
        <f>G296</f>
        <v>0</v>
      </c>
      <c r="H300" s="258">
        <f>G300/12</f>
        <v>0</v>
      </c>
      <c r="I300" s="31"/>
      <c r="J300" s="31"/>
      <c r="K300" s="31"/>
      <c r="L300" s="31"/>
      <c r="M300" s="31"/>
      <c r="N300" s="31"/>
      <c r="O300" s="62"/>
      <c r="P300" s="56"/>
    </row>
    <row r="301" spans="1:16" ht="18.75" x14ac:dyDescent="0.3">
      <c r="A301" s="56"/>
      <c r="B301" s="30"/>
      <c r="C301" s="31"/>
      <c r="D301" s="31"/>
      <c r="E301" s="31"/>
      <c r="F301" s="237">
        <v>0.01</v>
      </c>
      <c r="G301" s="174">
        <f t="dataTable" ref="G301:G315" dt2D="0" dtr="0" r1="L297"/>
        <v>0</v>
      </c>
      <c r="H301" s="234">
        <f t="shared" ref="H301:H315" si="0">G301/12</f>
        <v>0</v>
      </c>
      <c r="I301" s="31"/>
      <c r="J301" s="31"/>
      <c r="K301" s="31"/>
      <c r="L301" s="31"/>
      <c r="M301" s="31"/>
      <c r="N301" s="31"/>
      <c r="O301" s="62"/>
      <c r="P301" s="56"/>
    </row>
    <row r="302" spans="1:16" ht="18.75" x14ac:dyDescent="0.3">
      <c r="A302" s="56"/>
      <c r="B302" s="30"/>
      <c r="C302" s="31"/>
      <c r="D302" s="31"/>
      <c r="E302" s="31"/>
      <c r="F302" s="237">
        <v>0.02</v>
      </c>
      <c r="G302" s="174">
        <v>0</v>
      </c>
      <c r="H302" s="234">
        <f t="shared" si="0"/>
        <v>0</v>
      </c>
      <c r="I302" s="31"/>
      <c r="J302" s="31"/>
      <c r="K302" s="31"/>
      <c r="L302" s="31"/>
      <c r="M302" s="31"/>
      <c r="N302" s="31"/>
      <c r="O302" s="62"/>
      <c r="P302" s="56"/>
    </row>
    <row r="303" spans="1:16" ht="18.75" x14ac:dyDescent="0.3">
      <c r="A303" s="56"/>
      <c r="B303" s="30"/>
      <c r="C303" s="31"/>
      <c r="D303" s="31"/>
      <c r="E303" s="31"/>
      <c r="F303" s="237">
        <v>0.03</v>
      </c>
      <c r="G303" s="174">
        <v>0</v>
      </c>
      <c r="H303" s="234">
        <f t="shared" si="0"/>
        <v>0</v>
      </c>
      <c r="I303" s="31"/>
      <c r="J303" s="31"/>
      <c r="K303" s="31"/>
      <c r="L303" s="31"/>
      <c r="M303" s="31"/>
      <c r="N303" s="31"/>
      <c r="O303" s="62"/>
      <c r="P303" s="56"/>
    </row>
    <row r="304" spans="1:16" ht="18.75" x14ac:dyDescent="0.3">
      <c r="A304" s="56"/>
      <c r="B304" s="30"/>
      <c r="C304" s="31"/>
      <c r="D304" s="31"/>
      <c r="E304" s="31"/>
      <c r="F304" s="237">
        <v>0.04</v>
      </c>
      <c r="G304" s="174">
        <v>0</v>
      </c>
      <c r="H304" s="234">
        <f t="shared" si="0"/>
        <v>0</v>
      </c>
      <c r="I304" s="31"/>
      <c r="J304" s="31"/>
      <c r="K304" s="31"/>
      <c r="L304" s="31"/>
      <c r="M304" s="31"/>
      <c r="N304" s="31"/>
      <c r="O304" s="62"/>
      <c r="P304" s="56"/>
    </row>
    <row r="305" spans="1:16" ht="18.75" x14ac:dyDescent="0.3">
      <c r="A305" s="56"/>
      <c r="B305" s="30"/>
      <c r="C305" s="31"/>
      <c r="D305" s="31"/>
      <c r="E305" s="31"/>
      <c r="F305" s="237">
        <v>0.05</v>
      </c>
      <c r="G305" s="174">
        <v>0</v>
      </c>
      <c r="H305" s="234">
        <f t="shared" si="0"/>
        <v>0</v>
      </c>
      <c r="I305" s="31"/>
      <c r="J305" s="31"/>
      <c r="K305" s="31"/>
      <c r="L305" s="31"/>
      <c r="M305" s="31"/>
      <c r="N305" s="31"/>
      <c r="O305" s="62"/>
      <c r="P305" s="56"/>
    </row>
    <row r="306" spans="1:16" ht="18.75" x14ac:dyDescent="0.3">
      <c r="A306" s="56"/>
      <c r="B306" s="30"/>
      <c r="C306" s="31"/>
      <c r="D306" s="31"/>
      <c r="E306" s="31"/>
      <c r="F306" s="237">
        <v>0.06</v>
      </c>
      <c r="G306" s="174">
        <v>0</v>
      </c>
      <c r="H306" s="234">
        <f t="shared" si="0"/>
        <v>0</v>
      </c>
      <c r="I306" s="31"/>
      <c r="J306" s="31"/>
      <c r="K306" s="31"/>
      <c r="L306" s="31"/>
      <c r="M306" s="31"/>
      <c r="N306" s="31"/>
      <c r="O306" s="62"/>
      <c r="P306" s="56"/>
    </row>
    <row r="307" spans="1:16" ht="18.75" x14ac:dyDescent="0.3">
      <c r="A307" s="56"/>
      <c r="B307" s="30"/>
      <c r="C307" s="31"/>
      <c r="D307" s="31"/>
      <c r="E307" s="31"/>
      <c r="F307" s="237">
        <v>7.0000000000000007E-2</v>
      </c>
      <c r="G307" s="174">
        <v>0</v>
      </c>
      <c r="H307" s="234">
        <f t="shared" si="0"/>
        <v>0</v>
      </c>
      <c r="I307" s="31"/>
      <c r="J307" s="31"/>
      <c r="K307" s="31"/>
      <c r="L307" s="31"/>
      <c r="M307" s="31"/>
      <c r="N307" s="31"/>
      <c r="O307" s="62"/>
      <c r="P307" s="56"/>
    </row>
    <row r="308" spans="1:16" ht="18.75" x14ac:dyDescent="0.3">
      <c r="A308" s="56"/>
      <c r="B308" s="30"/>
      <c r="C308" s="31"/>
      <c r="D308" s="31"/>
      <c r="E308" s="31"/>
      <c r="F308" s="237">
        <v>0.08</v>
      </c>
      <c r="G308" s="174">
        <v>0</v>
      </c>
      <c r="H308" s="234">
        <f t="shared" si="0"/>
        <v>0</v>
      </c>
      <c r="I308" s="31"/>
      <c r="J308" s="31"/>
      <c r="K308" s="31"/>
      <c r="L308" s="31"/>
      <c r="M308" s="31"/>
      <c r="N308" s="31"/>
      <c r="O308" s="62"/>
      <c r="P308" s="56"/>
    </row>
    <row r="309" spans="1:16" ht="18.75" x14ac:dyDescent="0.3">
      <c r="A309" s="56"/>
      <c r="B309" s="30"/>
      <c r="C309" s="31"/>
      <c r="D309" s="31"/>
      <c r="E309" s="31"/>
      <c r="F309" s="237">
        <v>0.09</v>
      </c>
      <c r="G309" s="174">
        <v>0</v>
      </c>
      <c r="H309" s="234">
        <f t="shared" si="0"/>
        <v>0</v>
      </c>
      <c r="I309" s="31"/>
      <c r="J309" s="31"/>
      <c r="K309" s="31"/>
      <c r="L309" s="31"/>
      <c r="M309" s="31"/>
      <c r="N309" s="31"/>
      <c r="O309" s="62"/>
      <c r="P309" s="56"/>
    </row>
    <row r="310" spans="1:16" ht="18.75" x14ac:dyDescent="0.3">
      <c r="A310" s="56"/>
      <c r="B310" s="30"/>
      <c r="C310" s="31"/>
      <c r="D310" s="31"/>
      <c r="E310" s="31"/>
      <c r="F310" s="237">
        <v>0.1</v>
      </c>
      <c r="G310" s="174">
        <v>0</v>
      </c>
      <c r="H310" s="234">
        <f t="shared" si="0"/>
        <v>0</v>
      </c>
      <c r="I310" s="31"/>
      <c r="J310" s="31"/>
      <c r="K310" s="31"/>
      <c r="L310" s="31"/>
      <c r="M310" s="31"/>
      <c r="N310" s="31"/>
      <c r="O310" s="62"/>
      <c r="P310" s="56"/>
    </row>
    <row r="311" spans="1:16" ht="18.75" x14ac:dyDescent="0.3">
      <c r="A311" s="56"/>
      <c r="B311" s="30"/>
      <c r="C311" s="31"/>
      <c r="D311" s="31"/>
      <c r="E311" s="31"/>
      <c r="F311" s="237">
        <v>0.11</v>
      </c>
      <c r="G311" s="174">
        <v>0</v>
      </c>
      <c r="H311" s="234">
        <f t="shared" si="0"/>
        <v>0</v>
      </c>
      <c r="I311" s="31"/>
      <c r="J311" s="31"/>
      <c r="K311" s="31"/>
      <c r="L311" s="31"/>
      <c r="M311" s="31"/>
      <c r="N311" s="31"/>
      <c r="O311" s="62"/>
      <c r="P311" s="56"/>
    </row>
    <row r="312" spans="1:16" ht="18.75" x14ac:dyDescent="0.3">
      <c r="A312" s="56"/>
      <c r="B312" s="30"/>
      <c r="C312" s="31"/>
      <c r="D312" s="31"/>
      <c r="E312" s="31"/>
      <c r="F312" s="237">
        <v>0.12</v>
      </c>
      <c r="G312" s="174">
        <v>0</v>
      </c>
      <c r="H312" s="234">
        <f t="shared" si="0"/>
        <v>0</v>
      </c>
      <c r="I312" s="31"/>
      <c r="J312" s="31"/>
      <c r="K312" s="31"/>
      <c r="L312" s="31"/>
      <c r="M312" s="31"/>
      <c r="N312" s="31"/>
      <c r="O312" s="62"/>
      <c r="P312" s="56"/>
    </row>
    <row r="313" spans="1:16" ht="18.75" x14ac:dyDescent="0.3">
      <c r="A313" s="56"/>
      <c r="B313" s="30"/>
      <c r="C313" s="31"/>
      <c r="D313" s="31"/>
      <c r="E313" s="31"/>
      <c r="F313" s="237">
        <v>0.13</v>
      </c>
      <c r="G313" s="174">
        <v>0</v>
      </c>
      <c r="H313" s="234">
        <f t="shared" si="0"/>
        <v>0</v>
      </c>
      <c r="I313" s="31"/>
      <c r="J313" s="31"/>
      <c r="K313" s="31"/>
      <c r="L313" s="31"/>
      <c r="M313" s="31"/>
      <c r="N313" s="31"/>
      <c r="O313" s="62"/>
      <c r="P313" s="56"/>
    </row>
    <row r="314" spans="1:16" ht="18.75" x14ac:dyDescent="0.3">
      <c r="A314" s="56"/>
      <c r="B314" s="30"/>
      <c r="C314" s="31"/>
      <c r="D314" s="31"/>
      <c r="E314" s="31"/>
      <c r="F314" s="237">
        <v>0.14000000000000001</v>
      </c>
      <c r="G314" s="174">
        <v>0</v>
      </c>
      <c r="H314" s="234">
        <f t="shared" si="0"/>
        <v>0</v>
      </c>
      <c r="I314" s="31"/>
      <c r="J314" s="31"/>
      <c r="K314" s="31"/>
      <c r="L314" s="31"/>
      <c r="M314" s="31"/>
      <c r="N314" s="31"/>
      <c r="O314" s="62"/>
      <c r="P314" s="56"/>
    </row>
    <row r="315" spans="1:16" ht="19.5" thickBot="1" x14ac:dyDescent="0.35">
      <c r="A315" s="56"/>
      <c r="B315" s="30"/>
      <c r="C315" s="31"/>
      <c r="D315" s="31"/>
      <c r="E315" s="31"/>
      <c r="F315" s="238">
        <v>0.15</v>
      </c>
      <c r="G315" s="235">
        <v>0</v>
      </c>
      <c r="H315" s="236">
        <f t="shared" si="0"/>
        <v>0</v>
      </c>
      <c r="I315" s="31"/>
      <c r="J315" s="31"/>
      <c r="K315" s="31"/>
      <c r="L315" s="31"/>
      <c r="M315" s="31"/>
      <c r="N315" s="31"/>
      <c r="O315" s="62"/>
      <c r="P315" s="56"/>
    </row>
    <row r="316" spans="1:16" ht="18.75" x14ac:dyDescent="0.3">
      <c r="A316" s="56"/>
      <c r="B316" s="30"/>
      <c r="C316" s="31"/>
      <c r="D316" s="31"/>
      <c r="E316" s="31"/>
      <c r="F316" s="250"/>
      <c r="G316" s="31"/>
      <c r="H316" s="31"/>
      <c r="I316" s="31"/>
      <c r="J316" s="31"/>
      <c r="K316" s="31"/>
      <c r="L316" s="31"/>
      <c r="M316" s="31"/>
      <c r="N316" s="31"/>
      <c r="O316" s="62"/>
      <c r="P316" s="56"/>
    </row>
    <row r="317" spans="1:16" ht="18.75" x14ac:dyDescent="0.3">
      <c r="A317" s="56"/>
      <c r="B317" s="30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62"/>
      <c r="P317" s="56"/>
    </row>
    <row r="318" spans="1:16" ht="18.75" x14ac:dyDescent="0.3">
      <c r="A318" s="56"/>
      <c r="B318" s="262"/>
      <c r="C318" s="154"/>
      <c r="D318" s="154"/>
      <c r="E318" s="154"/>
      <c r="F318" s="282" t="s">
        <v>352</v>
      </c>
      <c r="G318" s="299"/>
      <c r="H318" s="85" t="s">
        <v>353</v>
      </c>
      <c r="I318" s="85"/>
      <c r="J318" s="85"/>
      <c r="K318" s="85"/>
      <c r="L318" s="85"/>
      <c r="M318" s="85"/>
      <c r="N318" s="85"/>
      <c r="O318" s="84"/>
      <c r="P318" s="56"/>
    </row>
    <row r="319" spans="1:16" ht="18.75" x14ac:dyDescent="0.3">
      <c r="A319" s="56"/>
      <c r="B319" s="263"/>
      <c r="C319" s="142"/>
      <c r="D319" s="142"/>
      <c r="E319" s="142"/>
      <c r="F319" s="187" t="s">
        <v>317</v>
      </c>
      <c r="G319" s="101">
        <f>G318*(G89-G92-G283-'tax calc 2'!C7-'tax calc 2'!C8-'tax calc 2'!C10)</f>
        <v>0</v>
      </c>
      <c r="H319" s="145"/>
      <c r="I319" s="31"/>
      <c r="J319" s="31"/>
      <c r="K319" s="31"/>
      <c r="L319" s="31"/>
      <c r="M319" s="31"/>
      <c r="N319" s="31"/>
      <c r="O319" s="62"/>
      <c r="P319" s="56"/>
    </row>
    <row r="320" spans="1:16" ht="18.75" x14ac:dyDescent="0.3">
      <c r="A320" s="56"/>
      <c r="B320" s="30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62"/>
      <c r="P320" s="56"/>
    </row>
    <row r="321" spans="1:16" ht="21" x14ac:dyDescent="0.35">
      <c r="A321" s="56"/>
      <c r="B321" s="281" t="s">
        <v>351</v>
      </c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62"/>
      <c r="P321" s="56"/>
    </row>
    <row r="322" spans="1:16" ht="21" x14ac:dyDescent="0.35">
      <c r="A322" s="56"/>
      <c r="B322" s="123" t="s">
        <v>354</v>
      </c>
      <c r="C322" s="31"/>
      <c r="D322" s="31"/>
      <c r="E322" s="31"/>
      <c r="F322" s="31"/>
      <c r="G322" s="31"/>
      <c r="H322" s="64"/>
      <c r="I322" s="31"/>
      <c r="J322" s="31"/>
      <c r="K322" s="31"/>
      <c r="L322" s="31"/>
      <c r="M322" s="31"/>
      <c r="N322" s="31"/>
      <c r="O322" s="62"/>
      <c r="P322" s="56"/>
    </row>
    <row r="323" spans="1:16" ht="18.75" x14ac:dyDescent="0.3">
      <c r="A323" s="56"/>
      <c r="B323" s="90" t="s">
        <v>393</v>
      </c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4"/>
      <c r="P323" s="56"/>
    </row>
    <row r="324" spans="1:16" ht="18.75" x14ac:dyDescent="0.3">
      <c r="A324" s="56"/>
      <c r="B324" s="87" t="s">
        <v>355</v>
      </c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4"/>
      <c r="P324" s="56"/>
    </row>
    <row r="325" spans="1:16" ht="18.75" x14ac:dyDescent="0.3">
      <c r="A325" s="56"/>
      <c r="B325" s="30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62"/>
      <c r="P325" s="56"/>
    </row>
    <row r="326" spans="1:16" ht="18.75" x14ac:dyDescent="0.3">
      <c r="A326" s="56"/>
      <c r="B326" s="30"/>
      <c r="C326" s="31"/>
      <c r="D326" s="292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62"/>
      <c r="P326" s="56"/>
    </row>
    <row r="327" spans="1:16" x14ac:dyDescent="0.25">
      <c r="A327" s="56"/>
      <c r="B327" s="63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3"/>
      <c r="P327" s="56"/>
    </row>
    <row r="328" spans="1:16" x14ac:dyDescent="0.25">
      <c r="A328" s="56"/>
      <c r="B328" s="63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3"/>
      <c r="P328" s="56"/>
    </row>
    <row r="329" spans="1:16" x14ac:dyDescent="0.25">
      <c r="A329" s="56"/>
      <c r="B329" s="63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3"/>
      <c r="P329" s="56"/>
    </row>
    <row r="330" spans="1:16" x14ac:dyDescent="0.25">
      <c r="A330" s="56"/>
      <c r="B330" s="63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3"/>
      <c r="P330" s="56"/>
    </row>
    <row r="331" spans="1:16" x14ac:dyDescent="0.25">
      <c r="A331" s="56"/>
      <c r="B331" s="63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3"/>
      <c r="P331" s="56"/>
    </row>
    <row r="332" spans="1:16" x14ac:dyDescent="0.25">
      <c r="A332" s="56"/>
      <c r="B332" s="63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3"/>
      <c r="P332" s="56"/>
    </row>
    <row r="333" spans="1:16" x14ac:dyDescent="0.25">
      <c r="A333" s="56"/>
      <c r="B333" s="63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3"/>
      <c r="P333" s="56"/>
    </row>
    <row r="334" spans="1:16" x14ac:dyDescent="0.25">
      <c r="A334" s="56"/>
      <c r="B334" s="63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3"/>
      <c r="P334" s="56"/>
    </row>
    <row r="335" spans="1:16" x14ac:dyDescent="0.25">
      <c r="A335" s="56"/>
      <c r="B335" s="63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3"/>
      <c r="P335" s="56"/>
    </row>
    <row r="336" spans="1:16" x14ac:dyDescent="0.25">
      <c r="A336" s="56"/>
      <c r="B336" s="63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3"/>
      <c r="P336" s="56"/>
    </row>
    <row r="337" spans="1:16" x14ac:dyDescent="0.25">
      <c r="A337" s="56"/>
      <c r="B337" s="63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3"/>
      <c r="P337" s="56"/>
    </row>
    <row r="338" spans="1:16" x14ac:dyDescent="0.25">
      <c r="A338" s="56"/>
      <c r="B338" s="63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3"/>
      <c r="P338" s="56"/>
    </row>
    <row r="339" spans="1:16" x14ac:dyDescent="0.25">
      <c r="A339" s="56"/>
      <c r="B339" s="63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3"/>
      <c r="P339" s="56"/>
    </row>
    <row r="340" spans="1:16" x14ac:dyDescent="0.25">
      <c r="A340" s="56"/>
      <c r="B340" s="63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3"/>
      <c r="P340" s="56"/>
    </row>
    <row r="341" spans="1:16" x14ac:dyDescent="0.25">
      <c r="A341" s="56"/>
      <c r="B341" s="63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3"/>
      <c r="P341" s="56"/>
    </row>
    <row r="342" spans="1:16" x14ac:dyDescent="0.25">
      <c r="A342" s="56"/>
      <c r="B342" s="63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3"/>
      <c r="P342" s="56"/>
    </row>
    <row r="343" spans="1:16" x14ac:dyDescent="0.25">
      <c r="A343" s="56"/>
      <c r="B343" s="63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3"/>
      <c r="P343" s="56"/>
    </row>
    <row r="344" spans="1:16" ht="19.5" thickBot="1" x14ac:dyDescent="0.35">
      <c r="A344" s="56"/>
      <c r="B344" s="30"/>
      <c r="C344" s="31"/>
      <c r="D344" s="31"/>
      <c r="E344" s="31"/>
      <c r="F344" s="291" t="s">
        <v>371</v>
      </c>
      <c r="G344" s="145">
        <f>G319</f>
        <v>0</v>
      </c>
      <c r="H344" s="32"/>
      <c r="I344" s="32"/>
      <c r="J344" s="32"/>
      <c r="K344" s="32"/>
      <c r="L344" s="32"/>
      <c r="M344" s="32"/>
      <c r="N344" s="32"/>
      <c r="O344" s="33"/>
      <c r="P344" s="56"/>
    </row>
    <row r="345" spans="1:16" ht="18.75" x14ac:dyDescent="0.3">
      <c r="A345" s="56"/>
      <c r="B345" s="283"/>
      <c r="C345" s="212"/>
      <c r="D345" s="212"/>
      <c r="E345" s="212"/>
      <c r="F345" s="284" t="s">
        <v>64</v>
      </c>
      <c r="G345" s="301"/>
      <c r="H345" s="86" t="s">
        <v>360</v>
      </c>
      <c r="I345" s="85"/>
      <c r="J345" s="85"/>
      <c r="K345" s="85"/>
      <c r="L345" s="85"/>
      <c r="M345" s="85"/>
      <c r="N345" s="85"/>
      <c r="O345" s="84"/>
      <c r="P345" s="56"/>
    </row>
    <row r="346" spans="1:16" ht="19.5" thickBot="1" x14ac:dyDescent="0.35">
      <c r="A346" s="56"/>
      <c r="B346" s="168"/>
      <c r="C346" s="37"/>
      <c r="D346" s="37"/>
      <c r="E346" s="37"/>
      <c r="F346" s="289" t="s">
        <v>144</v>
      </c>
      <c r="G346" s="302"/>
      <c r="H346" s="86" t="s">
        <v>133</v>
      </c>
      <c r="I346" s="85"/>
      <c r="J346" s="85"/>
      <c r="K346" s="85"/>
      <c r="L346" s="85"/>
      <c r="M346" s="85"/>
      <c r="N346" s="85"/>
      <c r="O346" s="84"/>
      <c r="P346" s="56"/>
    </row>
    <row r="347" spans="1:16" ht="18.75" x14ac:dyDescent="0.3">
      <c r="A347" s="56"/>
      <c r="B347" s="283"/>
      <c r="C347" s="212"/>
      <c r="D347" s="212"/>
      <c r="E347" s="212"/>
      <c r="F347" s="287" t="s">
        <v>356</v>
      </c>
      <c r="G347" s="301"/>
      <c r="H347" s="290" t="s">
        <v>361</v>
      </c>
      <c r="I347" s="85"/>
      <c r="J347" s="85"/>
      <c r="K347" s="85"/>
      <c r="L347" s="85"/>
      <c r="M347" s="85"/>
      <c r="N347" s="85"/>
      <c r="O347" s="84"/>
      <c r="P347" s="56"/>
    </row>
    <row r="348" spans="1:16" ht="19.5" thickBot="1" x14ac:dyDescent="0.35">
      <c r="A348" s="56"/>
      <c r="B348" s="285"/>
      <c r="C348" s="286"/>
      <c r="D348" s="286"/>
      <c r="E348" s="286"/>
      <c r="F348" s="288" t="s">
        <v>357</v>
      </c>
      <c r="G348" s="303"/>
      <c r="H348" s="290" t="s">
        <v>362</v>
      </c>
      <c r="I348" s="85"/>
      <c r="J348" s="85"/>
      <c r="K348" s="85"/>
      <c r="L348" s="85"/>
      <c r="M348" s="85"/>
      <c r="N348" s="85"/>
      <c r="O348" s="84"/>
      <c r="P348" s="56"/>
    </row>
    <row r="349" spans="1:16" ht="18.75" x14ac:dyDescent="0.3">
      <c r="A349" s="56"/>
      <c r="B349" s="283"/>
      <c r="C349" s="212"/>
      <c r="D349" s="212"/>
      <c r="E349" s="212"/>
      <c r="F349" s="287" t="s">
        <v>358</v>
      </c>
      <c r="G349" s="301"/>
      <c r="H349" s="290" t="s">
        <v>363</v>
      </c>
      <c r="I349" s="85"/>
      <c r="J349" s="85"/>
      <c r="K349" s="85"/>
      <c r="L349" s="85"/>
      <c r="M349" s="85"/>
      <c r="N349" s="85"/>
      <c r="O349" s="84"/>
      <c r="P349" s="56"/>
    </row>
    <row r="350" spans="1:16" ht="19.5" thickBot="1" x14ac:dyDescent="0.35">
      <c r="A350" s="56"/>
      <c r="B350" s="285"/>
      <c r="C350" s="286"/>
      <c r="D350" s="286"/>
      <c r="E350" s="286"/>
      <c r="F350" s="288" t="s">
        <v>359</v>
      </c>
      <c r="G350" s="304"/>
      <c r="H350" s="290" t="s">
        <v>363</v>
      </c>
      <c r="I350" s="85"/>
      <c r="J350" s="85"/>
      <c r="K350" s="85"/>
      <c r="L350" s="85"/>
      <c r="M350" s="85"/>
      <c r="N350" s="85"/>
      <c r="O350" s="84"/>
      <c r="P350" s="56"/>
    </row>
    <row r="351" spans="1:16" ht="19.5" thickBot="1" x14ac:dyDescent="0.35">
      <c r="A351" s="56"/>
      <c r="B351" s="168"/>
      <c r="C351" s="37"/>
      <c r="D351" s="37"/>
      <c r="E351" s="37"/>
      <c r="F351" s="293" t="s">
        <v>320</v>
      </c>
      <c r="G351" s="294">
        <f>SUM(G345:G350)</f>
        <v>0</v>
      </c>
      <c r="H351" s="264" t="s">
        <v>364</v>
      </c>
      <c r="I351" s="205"/>
      <c r="J351" s="205"/>
      <c r="K351" s="295"/>
      <c r="L351" s="295">
        <f>G344</f>
        <v>0</v>
      </c>
      <c r="M351" s="205"/>
      <c r="N351" s="205"/>
      <c r="O351" s="206"/>
      <c r="P351" s="56"/>
    </row>
    <row r="352" spans="1:16" ht="18.75" x14ac:dyDescent="0.3">
      <c r="A352" s="56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56"/>
    </row>
    <row r="353" spans="1:16" ht="18.75" x14ac:dyDescent="0.3">
      <c r="A353" s="22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22"/>
    </row>
    <row r="354" spans="1:16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</row>
    <row r="355" spans="1:16" ht="18.75" x14ac:dyDescent="0.3">
      <c r="A355" s="125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5"/>
    </row>
    <row r="356" spans="1:16" ht="18.75" x14ac:dyDescent="0.3">
      <c r="A356" s="125"/>
      <c r="B356" s="201" t="s">
        <v>177</v>
      </c>
      <c r="C356" s="196"/>
      <c r="D356" s="196"/>
      <c r="E356" s="196"/>
      <c r="F356" s="196"/>
      <c r="G356" s="200"/>
      <c r="H356" s="196"/>
      <c r="I356" s="196"/>
      <c r="J356" s="196"/>
      <c r="K356" s="196"/>
      <c r="L356" s="196"/>
      <c r="M356" s="196"/>
      <c r="N356" s="196"/>
      <c r="O356" s="196"/>
      <c r="P356" s="125"/>
    </row>
    <row r="357" spans="1:16" ht="18.75" x14ac:dyDescent="0.3">
      <c r="A357" s="125"/>
      <c r="B357" s="196"/>
      <c r="C357" s="196"/>
      <c r="D357" s="196"/>
      <c r="E357" s="196"/>
      <c r="F357" s="199" t="s">
        <v>178</v>
      </c>
      <c r="G357" s="195" t="s">
        <v>365</v>
      </c>
      <c r="H357" s="196"/>
      <c r="I357" s="196"/>
      <c r="J357" s="196"/>
      <c r="K357" s="196"/>
      <c r="L357" s="196"/>
      <c r="M357" s="196"/>
      <c r="N357" s="196"/>
      <c r="O357" s="200"/>
      <c r="P357" s="125"/>
    </row>
    <row r="358" spans="1:16" ht="18.75" x14ac:dyDescent="0.3">
      <c r="A358" s="125"/>
      <c r="B358" s="196"/>
      <c r="C358" s="196"/>
      <c r="D358" s="196"/>
      <c r="E358" s="196"/>
      <c r="F358" s="199" t="s">
        <v>179</v>
      </c>
      <c r="G358" s="195" t="s">
        <v>366</v>
      </c>
      <c r="H358" s="196"/>
      <c r="I358" s="196"/>
      <c r="J358" s="196"/>
      <c r="K358" s="196"/>
      <c r="L358" s="196"/>
      <c r="M358" s="196"/>
      <c r="N358" s="196"/>
      <c r="O358" s="200"/>
      <c r="P358" s="125"/>
    </row>
    <row r="359" spans="1:16" ht="18.75" x14ac:dyDescent="0.3">
      <c r="A359" s="125"/>
      <c r="B359" s="196"/>
      <c r="C359" s="196"/>
      <c r="D359" s="196"/>
      <c r="E359" s="196"/>
      <c r="F359" s="199" t="s">
        <v>180</v>
      </c>
      <c r="G359" s="195" t="s">
        <v>367</v>
      </c>
      <c r="H359" s="196"/>
      <c r="I359" s="196"/>
      <c r="J359" s="196"/>
      <c r="K359" s="196"/>
      <c r="L359" s="196"/>
      <c r="M359" s="196"/>
      <c r="N359" s="196"/>
      <c r="O359" s="200"/>
      <c r="P359" s="125"/>
    </row>
    <row r="360" spans="1:16" ht="18.75" x14ac:dyDescent="0.3">
      <c r="A360" s="125"/>
      <c r="B360" s="196"/>
      <c r="C360" s="196"/>
      <c r="D360" s="196"/>
      <c r="E360" s="196"/>
      <c r="F360" s="199" t="s">
        <v>181</v>
      </c>
      <c r="G360" s="195" t="s">
        <v>368</v>
      </c>
      <c r="H360" s="196"/>
      <c r="I360" s="196"/>
      <c r="J360" s="196"/>
      <c r="K360" s="196"/>
      <c r="L360" s="196"/>
      <c r="M360" s="196"/>
      <c r="N360" s="196"/>
      <c r="O360" s="200"/>
      <c r="P360" s="125"/>
    </row>
    <row r="361" spans="1:16" ht="18.75" x14ac:dyDescent="0.3">
      <c r="A361" s="125"/>
      <c r="B361" s="196"/>
      <c r="C361" s="196"/>
      <c r="D361" s="196"/>
      <c r="E361" s="196"/>
      <c r="F361" s="199" t="s">
        <v>182</v>
      </c>
      <c r="G361" s="195" t="s">
        <v>369</v>
      </c>
      <c r="H361" s="196"/>
      <c r="I361" s="196"/>
      <c r="J361" s="196"/>
      <c r="K361" s="196"/>
      <c r="L361" s="196"/>
      <c r="M361" s="196"/>
      <c r="N361" s="196"/>
      <c r="O361" s="200"/>
      <c r="P361" s="125"/>
    </row>
    <row r="362" spans="1:16" ht="18.75" x14ac:dyDescent="0.3">
      <c r="A362" s="125"/>
      <c r="B362" s="196"/>
      <c r="C362" s="196"/>
      <c r="D362" s="196"/>
      <c r="E362" s="196"/>
      <c r="F362" s="199" t="s">
        <v>183</v>
      </c>
      <c r="G362" s="195" t="s">
        <v>370</v>
      </c>
      <c r="H362" s="196"/>
      <c r="I362" s="196"/>
      <c r="J362" s="196"/>
      <c r="K362" s="196"/>
      <c r="L362" s="196"/>
      <c r="M362" s="196"/>
      <c r="N362" s="196"/>
      <c r="O362" s="200"/>
      <c r="P362" s="125"/>
    </row>
    <row r="363" spans="1:16" ht="18.75" x14ac:dyDescent="0.3">
      <c r="A363" s="125"/>
      <c r="B363" s="125"/>
      <c r="C363" s="125"/>
      <c r="D363" s="125"/>
      <c r="E363" s="125"/>
      <c r="F363" s="125"/>
      <c r="G363" s="125"/>
      <c r="H363" s="125"/>
      <c r="I363" s="126"/>
      <c r="J363" s="126"/>
      <c r="K363" s="126"/>
      <c r="L363" s="126"/>
      <c r="M363" s="126"/>
      <c r="N363" s="126"/>
      <c r="O363" s="126"/>
      <c r="P363" s="125"/>
    </row>
  </sheetData>
  <sheetProtection algorithmName="SHA-512" hashValue="rsktI38gxokMRgudKHgiE2YJKiHmM21nDk7Ala8VQeEA1laYMWl2Nna4ezbLZPYRuqrGrmrL608c/ZUoX4JTfg==" saltValue="L2ihkdf+JEKx2lxUN0zy+A==" spinCount="100000" sheet="1" objects="1" scenarios="1"/>
  <mergeCells count="11">
    <mergeCell ref="B232:F232"/>
    <mergeCell ref="B221:O221"/>
    <mergeCell ref="B258:O258"/>
    <mergeCell ref="I213:L213"/>
    <mergeCell ref="B2:O2"/>
    <mergeCell ref="B3:O3"/>
    <mergeCell ref="B166:O166"/>
    <mergeCell ref="B17:O17"/>
    <mergeCell ref="B18:O18"/>
    <mergeCell ref="B167:O167"/>
    <mergeCell ref="B59:O59"/>
  </mergeCells>
  <phoneticPr fontId="11" type="noConversion"/>
  <printOptions horizontalCentered="1"/>
  <pageMargins left="0.1" right="0.1" top="0.5" bottom="0.5" header="0.3" footer="0.3"/>
  <pageSetup scale="54" fitToHeight="5" orientation="portrait" r:id="rId1"/>
  <rowBreaks count="3" manualBreakCount="3">
    <brk id="69" max="16383" man="1"/>
    <brk id="121" max="16383" man="1"/>
    <brk id="21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0E32-A7C2-4F53-8173-2E3452CFAA55}">
  <sheetPr>
    <pageSetUpPr fitToPage="1"/>
  </sheetPr>
  <dimension ref="A1:M53"/>
  <sheetViews>
    <sheetView zoomScaleNormal="100" workbookViewId="0">
      <selection activeCell="C6" sqref="C6"/>
    </sheetView>
  </sheetViews>
  <sheetFormatPr defaultRowHeight="15" x14ac:dyDescent="0.25"/>
  <cols>
    <col min="1" max="1" width="1.28515625" customWidth="1"/>
    <col min="2" max="2" width="2.7109375" customWidth="1"/>
    <col min="3" max="3" width="25.7109375" customWidth="1"/>
    <col min="5" max="5" width="25.7109375" customWidth="1"/>
    <col min="7" max="7" width="25.7109375" customWidth="1"/>
    <col min="9" max="9" width="25.7109375" customWidth="1"/>
    <col min="10" max="11" width="1.8554687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42" customHeight="1" x14ac:dyDescent="0.25">
      <c r="A2" s="4"/>
      <c r="B2" s="4"/>
      <c r="C2" s="17" t="s">
        <v>0</v>
      </c>
      <c r="D2" s="1" t="s">
        <v>1</v>
      </c>
      <c r="E2" s="16" t="s">
        <v>2</v>
      </c>
      <c r="F2" s="1" t="s">
        <v>1</v>
      </c>
      <c r="G2" s="14" t="s">
        <v>3</v>
      </c>
      <c r="H2" s="2" t="s">
        <v>4</v>
      </c>
      <c r="I2" s="15" t="s">
        <v>5</v>
      </c>
      <c r="J2" s="4"/>
      <c r="K2" s="4"/>
    </row>
    <row r="3" spans="1:11" ht="20.100000000000001" customHeight="1" x14ac:dyDescent="0.25">
      <c r="A3" s="4"/>
      <c r="B3" s="4"/>
      <c r="C3" s="18"/>
      <c r="D3" s="5"/>
      <c r="E3" s="13"/>
      <c r="F3" s="5"/>
      <c r="G3" s="13"/>
      <c r="H3" s="5"/>
      <c r="I3" s="13"/>
      <c r="J3" s="4"/>
      <c r="K3" s="4"/>
    </row>
    <row r="4" spans="1:11" ht="20.100000000000001" customHeight="1" x14ac:dyDescent="0.25">
      <c r="A4" s="19"/>
      <c r="B4" s="4"/>
      <c r="C4" s="6" t="s">
        <v>10</v>
      </c>
      <c r="D4" s="5"/>
      <c r="E4" s="13"/>
      <c r="F4" s="5"/>
      <c r="G4" s="13"/>
      <c r="H4" s="5"/>
      <c r="I4" s="13"/>
      <c r="J4" s="4"/>
      <c r="K4" s="4"/>
    </row>
    <row r="5" spans="1:11" ht="20.100000000000001" customHeight="1" x14ac:dyDescent="0.25">
      <c r="A5" s="19"/>
      <c r="B5" s="4"/>
      <c r="C5" s="6" t="s">
        <v>15</v>
      </c>
      <c r="D5" s="5"/>
      <c r="E5" s="13"/>
      <c r="F5" s="5"/>
      <c r="G5" s="13"/>
      <c r="H5" s="5"/>
      <c r="I5" s="13"/>
      <c r="J5" s="4"/>
      <c r="K5" s="4"/>
    </row>
    <row r="6" spans="1:11" ht="20.100000000000001" customHeight="1" x14ac:dyDescent="0.25">
      <c r="A6" s="19"/>
      <c r="B6" s="4"/>
      <c r="C6" s="7" t="s">
        <v>16</v>
      </c>
      <c r="D6" s="5"/>
      <c r="E6" s="13"/>
      <c r="F6" s="5"/>
      <c r="G6" s="13"/>
      <c r="H6" s="5"/>
      <c r="I6" s="13"/>
      <c r="J6" s="4"/>
      <c r="K6" s="4"/>
    </row>
    <row r="7" spans="1:11" ht="20.100000000000001" customHeight="1" thickBot="1" x14ac:dyDescent="0.3">
      <c r="A7" s="19"/>
      <c r="B7" s="4"/>
      <c r="C7" s="8" t="s">
        <v>17</v>
      </c>
      <c r="D7" s="5"/>
      <c r="E7" s="13"/>
      <c r="F7" s="5"/>
      <c r="G7" s="13"/>
      <c r="H7" s="5"/>
      <c r="I7" s="13"/>
      <c r="J7" s="4"/>
      <c r="K7" s="4"/>
    </row>
    <row r="8" spans="1:11" ht="20.100000000000001" customHeight="1" thickTop="1" x14ac:dyDescent="0.25">
      <c r="A8" s="19"/>
      <c r="B8" s="4"/>
      <c r="C8" s="76" t="s">
        <v>135</v>
      </c>
      <c r="D8" s="5"/>
      <c r="E8" s="13"/>
      <c r="F8" s="5"/>
      <c r="G8" s="13"/>
      <c r="H8" s="5"/>
      <c r="I8" s="13"/>
      <c r="J8" s="4"/>
      <c r="K8" s="4"/>
    </row>
    <row r="9" spans="1:11" ht="20.100000000000001" customHeight="1" x14ac:dyDescent="0.25">
      <c r="A9" s="19"/>
      <c r="B9" s="4"/>
      <c r="C9" s="91" t="s">
        <v>7</v>
      </c>
      <c r="D9" s="5"/>
      <c r="E9" s="13"/>
      <c r="F9" s="5"/>
      <c r="G9" s="13"/>
      <c r="H9" s="5"/>
      <c r="I9" s="13"/>
      <c r="J9" s="4"/>
      <c r="K9" s="4"/>
    </row>
    <row r="10" spans="1:11" ht="20.100000000000001" customHeight="1" x14ac:dyDescent="0.25">
      <c r="A10" s="19"/>
      <c r="B10" s="4"/>
      <c r="C10" s="9" t="s">
        <v>32</v>
      </c>
      <c r="E10" s="13"/>
      <c r="F10" s="5"/>
      <c r="G10" s="13"/>
      <c r="H10" s="5"/>
      <c r="I10" s="13"/>
      <c r="J10" s="4"/>
      <c r="K10" s="4"/>
    </row>
    <row r="11" spans="1:11" ht="20.100000000000001" customHeight="1" x14ac:dyDescent="0.25">
      <c r="A11" s="19"/>
      <c r="B11" s="4"/>
      <c r="C11" s="9" t="s">
        <v>6</v>
      </c>
      <c r="D11" s="4"/>
      <c r="E11" s="13"/>
      <c r="F11" s="5"/>
      <c r="G11" s="13"/>
      <c r="H11" s="5"/>
      <c r="I11" s="13"/>
      <c r="J11" s="4"/>
      <c r="K11" s="4"/>
    </row>
    <row r="12" spans="1:11" ht="20.100000000000001" customHeight="1" x14ac:dyDescent="0.25">
      <c r="A12" s="19"/>
      <c r="B12" s="4"/>
      <c r="C12" s="354" t="s">
        <v>8</v>
      </c>
      <c r="D12" s="4"/>
      <c r="E12" s="13"/>
      <c r="F12" s="5"/>
      <c r="G12" s="13"/>
      <c r="H12" s="5"/>
      <c r="I12" s="13"/>
      <c r="J12" s="4"/>
      <c r="K12" s="4"/>
    </row>
    <row r="13" spans="1:11" ht="20.100000000000001" customHeight="1" x14ac:dyDescent="0.25">
      <c r="A13" s="19"/>
      <c r="B13" s="4"/>
      <c r="C13" s="355"/>
      <c r="E13" s="79" t="s">
        <v>154</v>
      </c>
      <c r="F13" s="5"/>
      <c r="G13" s="13"/>
      <c r="H13" s="5"/>
      <c r="I13" s="13"/>
      <c r="J13" s="4"/>
      <c r="K13" s="4"/>
    </row>
    <row r="14" spans="1:11" ht="20.100000000000001" customHeight="1" thickBot="1" x14ac:dyDescent="0.3">
      <c r="A14" s="19"/>
      <c r="B14" s="4"/>
      <c r="C14" s="92" t="s">
        <v>9</v>
      </c>
      <c r="D14" s="5"/>
      <c r="E14" s="77" t="s">
        <v>6</v>
      </c>
      <c r="F14" s="5"/>
      <c r="G14" s="13"/>
      <c r="H14" s="5"/>
      <c r="I14" s="13"/>
      <c r="J14" s="4"/>
      <c r="K14" s="4"/>
    </row>
    <row r="15" spans="1:11" ht="20.100000000000001" customHeight="1" thickTop="1" x14ac:dyDescent="0.25">
      <c r="A15" s="19"/>
      <c r="B15" s="4"/>
      <c r="C15" s="75" t="s">
        <v>29</v>
      </c>
      <c r="D15" s="93"/>
      <c r="E15" s="77" t="s">
        <v>20</v>
      </c>
      <c r="F15" s="5"/>
      <c r="G15" s="13"/>
      <c r="H15" s="5"/>
      <c r="I15" s="13"/>
      <c r="J15" s="4"/>
      <c r="K15" s="4"/>
    </row>
    <row r="16" spans="1:11" ht="20.100000000000001" customHeight="1" x14ac:dyDescent="0.25">
      <c r="A16" s="19"/>
      <c r="B16" s="4"/>
      <c r="C16" s="68"/>
      <c r="D16" s="5"/>
      <c r="E16" s="77" t="s">
        <v>136</v>
      </c>
      <c r="F16" s="5"/>
      <c r="G16" s="13"/>
      <c r="H16" s="5"/>
      <c r="I16" s="13"/>
      <c r="J16" s="4"/>
      <c r="K16" s="4"/>
    </row>
    <row r="17" spans="1:11" ht="20.100000000000001" customHeight="1" x14ac:dyDescent="0.25">
      <c r="A17" s="19"/>
      <c r="B17" s="4"/>
      <c r="C17" s="69"/>
      <c r="D17" s="5"/>
      <c r="E17" s="77" t="s">
        <v>137</v>
      </c>
      <c r="F17" s="5"/>
      <c r="G17" s="13"/>
      <c r="H17" s="5"/>
      <c r="I17" s="13"/>
      <c r="J17" s="4"/>
      <c r="K17" s="4"/>
    </row>
    <row r="18" spans="1:11" ht="20.100000000000001" customHeight="1" x14ac:dyDescent="0.25">
      <c r="A18" s="19"/>
      <c r="B18" s="4"/>
      <c r="C18" s="70"/>
      <c r="D18" s="5"/>
      <c r="E18" s="72" t="s">
        <v>138</v>
      </c>
      <c r="F18" s="5"/>
      <c r="G18" s="13"/>
      <c r="H18" s="5"/>
      <c r="I18" s="13"/>
      <c r="J18" s="4"/>
      <c r="K18" s="4"/>
    </row>
    <row r="19" spans="1:11" ht="20.100000000000001" customHeight="1" x14ac:dyDescent="0.25">
      <c r="A19" s="19"/>
      <c r="B19" s="4"/>
      <c r="C19" s="70"/>
      <c r="D19" s="5"/>
      <c r="E19" s="77" t="s">
        <v>139</v>
      </c>
      <c r="F19" s="5"/>
      <c r="G19" s="13"/>
      <c r="H19" s="5"/>
      <c r="I19" s="13"/>
      <c r="J19" s="4"/>
      <c r="K19" s="4"/>
    </row>
    <row r="20" spans="1:11" ht="20.100000000000001" customHeight="1" x14ac:dyDescent="0.25">
      <c r="A20" s="19"/>
      <c r="B20" s="4"/>
      <c r="C20" s="70"/>
      <c r="D20" s="5"/>
      <c r="E20" s="72" t="s">
        <v>143</v>
      </c>
      <c r="F20" s="5"/>
      <c r="G20" s="13"/>
      <c r="H20" s="5"/>
      <c r="I20" s="13"/>
      <c r="J20" s="4"/>
      <c r="K20" s="4"/>
    </row>
    <row r="21" spans="1:11" ht="20.100000000000001" customHeight="1" x14ac:dyDescent="0.25">
      <c r="A21" s="19"/>
      <c r="B21" s="4"/>
      <c r="C21" s="70"/>
      <c r="D21" s="5"/>
      <c r="E21" s="77" t="s">
        <v>140</v>
      </c>
      <c r="F21" s="5"/>
      <c r="G21" s="13"/>
      <c r="H21" s="5"/>
      <c r="I21" s="13"/>
      <c r="J21" s="4"/>
      <c r="K21" s="4"/>
    </row>
    <row r="22" spans="1:11" ht="20.100000000000001" customHeight="1" x14ac:dyDescent="0.25">
      <c r="A22" s="19"/>
      <c r="B22" s="4"/>
      <c r="C22" s="70"/>
      <c r="D22" s="5"/>
      <c r="E22" s="72" t="s">
        <v>141</v>
      </c>
      <c r="F22" s="5"/>
      <c r="G22" s="13"/>
      <c r="H22" s="5"/>
      <c r="I22" s="13"/>
      <c r="J22" s="4"/>
      <c r="K22" s="4"/>
    </row>
    <row r="23" spans="1:11" ht="20.100000000000001" customHeight="1" thickBot="1" x14ac:dyDescent="0.3">
      <c r="A23" s="19"/>
      <c r="B23" s="4"/>
      <c r="C23" s="70"/>
      <c r="D23" s="5"/>
      <c r="E23" s="73" t="s">
        <v>142</v>
      </c>
      <c r="F23" s="5"/>
      <c r="G23" s="79" t="s">
        <v>153</v>
      </c>
      <c r="H23" s="5"/>
      <c r="I23" s="13"/>
      <c r="J23" s="4"/>
      <c r="K23" s="4"/>
    </row>
    <row r="24" spans="1:11" ht="24.95" customHeight="1" thickTop="1" x14ac:dyDescent="0.35">
      <c r="A24" s="19"/>
      <c r="B24" s="4"/>
      <c r="C24" s="70"/>
      <c r="D24" s="5"/>
      <c r="E24" s="78" t="s">
        <v>31</v>
      </c>
      <c r="G24" s="72" t="s">
        <v>65</v>
      </c>
      <c r="H24" s="5"/>
      <c r="I24" s="13"/>
      <c r="J24" s="4"/>
      <c r="K24" s="4"/>
    </row>
    <row r="25" spans="1:11" ht="20.100000000000001" customHeight="1" x14ac:dyDescent="0.25">
      <c r="A25" s="19"/>
      <c r="B25" s="4"/>
      <c r="C25" s="70"/>
      <c r="D25" s="5"/>
      <c r="E25" s="4"/>
      <c r="F25" s="5"/>
      <c r="G25" s="72" t="s">
        <v>145</v>
      </c>
      <c r="H25" s="5"/>
      <c r="I25" s="13"/>
      <c r="J25" s="4"/>
      <c r="K25" s="4"/>
    </row>
    <row r="26" spans="1:11" ht="20.100000000000001" customHeight="1" x14ac:dyDescent="0.25">
      <c r="A26" s="19"/>
      <c r="B26" s="4"/>
      <c r="C26" s="70"/>
      <c r="D26" s="5"/>
      <c r="E26" s="94"/>
      <c r="F26" s="5"/>
      <c r="G26" s="72" t="s">
        <v>13</v>
      </c>
      <c r="H26" s="5"/>
      <c r="I26" s="13"/>
      <c r="J26" s="4"/>
      <c r="K26" s="4"/>
    </row>
    <row r="27" spans="1:11" ht="20.100000000000001" customHeight="1" x14ac:dyDescent="0.25">
      <c r="A27" s="19"/>
      <c r="B27" s="4"/>
      <c r="C27" s="70"/>
      <c r="D27" s="5"/>
      <c r="E27" s="74"/>
      <c r="F27" s="5"/>
      <c r="G27" s="72" t="s">
        <v>11</v>
      </c>
      <c r="H27" s="5"/>
      <c r="I27" s="13"/>
      <c r="J27" s="4"/>
      <c r="K27" s="4"/>
    </row>
    <row r="28" spans="1:11" ht="20.100000000000001" customHeight="1" x14ac:dyDescent="0.25">
      <c r="A28" s="19"/>
      <c r="B28" s="4"/>
      <c r="C28" s="70"/>
      <c r="D28" s="5"/>
      <c r="E28" s="74"/>
      <c r="F28" s="5"/>
      <c r="G28" s="72" t="s">
        <v>19</v>
      </c>
      <c r="H28" s="5"/>
      <c r="I28" s="13"/>
      <c r="J28" s="4"/>
      <c r="K28" s="4"/>
    </row>
    <row r="29" spans="1:11" ht="20.100000000000001" customHeight="1" x14ac:dyDescent="0.25">
      <c r="A29" s="19"/>
      <c r="B29" s="4"/>
      <c r="C29" s="70"/>
      <c r="D29" s="5"/>
      <c r="E29" s="74"/>
      <c r="F29" s="5"/>
      <c r="G29" s="72" t="s">
        <v>146</v>
      </c>
      <c r="H29" s="5"/>
      <c r="I29" s="13"/>
      <c r="J29" s="4"/>
      <c r="K29" s="4"/>
    </row>
    <row r="30" spans="1:11" ht="20.100000000000001" customHeight="1" x14ac:dyDescent="0.25">
      <c r="A30" s="19"/>
      <c r="B30" s="4"/>
      <c r="C30" s="70"/>
      <c r="D30" s="5"/>
      <c r="E30" s="74"/>
      <c r="F30" s="5"/>
      <c r="G30" s="72" t="s">
        <v>12</v>
      </c>
      <c r="H30" s="5"/>
      <c r="I30" s="13"/>
      <c r="J30" s="4"/>
      <c r="K30" s="4"/>
    </row>
    <row r="31" spans="1:11" ht="20.100000000000001" customHeight="1" x14ac:dyDescent="0.25">
      <c r="A31" s="19"/>
      <c r="B31" s="4"/>
      <c r="C31" s="70"/>
      <c r="D31" s="5"/>
      <c r="E31" s="74"/>
      <c r="F31" s="5"/>
      <c r="G31" s="72" t="s">
        <v>147</v>
      </c>
      <c r="H31" s="5"/>
      <c r="I31" s="13"/>
      <c r="J31" s="4"/>
      <c r="K31" s="4"/>
    </row>
    <row r="32" spans="1:11" ht="20.100000000000001" customHeight="1" x14ac:dyDescent="0.25">
      <c r="A32" s="19"/>
      <c r="B32" s="4"/>
      <c r="C32" s="70"/>
      <c r="D32" s="5"/>
      <c r="E32" s="74"/>
      <c r="F32" s="5"/>
      <c r="G32" s="72" t="s">
        <v>14</v>
      </c>
      <c r="H32" s="5"/>
      <c r="I32" s="13"/>
      <c r="J32" s="4"/>
      <c r="K32" s="4"/>
    </row>
    <row r="33" spans="1:13" ht="20.100000000000001" customHeight="1" x14ac:dyDescent="0.25">
      <c r="A33" s="19"/>
      <c r="B33" s="4"/>
      <c r="C33" s="70"/>
      <c r="D33" s="5"/>
      <c r="E33" s="74"/>
      <c r="F33" s="5"/>
      <c r="G33" s="72" t="s">
        <v>28</v>
      </c>
      <c r="H33" s="5"/>
      <c r="I33" s="13"/>
      <c r="J33" s="4"/>
      <c r="K33" s="4"/>
    </row>
    <row r="34" spans="1:13" ht="20.100000000000001" customHeight="1" x14ac:dyDescent="0.25">
      <c r="A34" s="19"/>
      <c r="B34" s="4"/>
      <c r="C34" s="70"/>
      <c r="D34" s="5"/>
      <c r="E34" s="74"/>
      <c r="F34" s="5"/>
      <c r="G34" s="81" t="s">
        <v>152</v>
      </c>
      <c r="H34" s="5"/>
      <c r="I34" s="13"/>
      <c r="J34" s="4"/>
      <c r="K34" s="4"/>
    </row>
    <row r="35" spans="1:13" ht="20.100000000000001" customHeight="1" x14ac:dyDescent="0.25">
      <c r="A35" s="19"/>
      <c r="B35" s="4"/>
      <c r="C35" s="70"/>
      <c r="D35" s="5"/>
      <c r="E35" s="74"/>
      <c r="F35" s="5"/>
      <c r="G35" s="81" t="s">
        <v>148</v>
      </c>
      <c r="H35" s="5"/>
      <c r="I35" s="13"/>
      <c r="J35" s="4"/>
      <c r="K35" s="4"/>
    </row>
    <row r="36" spans="1:13" ht="20.100000000000001" customHeight="1" x14ac:dyDescent="0.25">
      <c r="A36" s="19"/>
      <c r="B36" s="4"/>
      <c r="C36" s="70"/>
      <c r="D36" s="5"/>
      <c r="E36" s="74"/>
      <c r="F36" s="5"/>
      <c r="G36" s="81" t="s">
        <v>151</v>
      </c>
      <c r="H36" s="5"/>
      <c r="I36" s="13"/>
      <c r="J36" s="4"/>
      <c r="K36" s="4"/>
    </row>
    <row r="37" spans="1:13" ht="20.100000000000001" customHeight="1" x14ac:dyDescent="0.25">
      <c r="A37" s="19"/>
      <c r="B37" s="4"/>
      <c r="C37" s="70"/>
      <c r="D37" s="5"/>
      <c r="E37" s="74"/>
      <c r="F37" s="5"/>
      <c r="G37" s="81" t="s">
        <v>18</v>
      </c>
      <c r="H37" s="5"/>
      <c r="I37" s="13"/>
      <c r="J37" s="4"/>
      <c r="K37" s="4"/>
    </row>
    <row r="38" spans="1:13" ht="20.100000000000001" customHeight="1" thickBot="1" x14ac:dyDescent="0.3">
      <c r="A38" s="19"/>
      <c r="B38" s="4"/>
      <c r="C38" s="71"/>
      <c r="D38" s="12"/>
      <c r="E38" s="74"/>
      <c r="F38" s="12"/>
      <c r="G38" s="73" t="s">
        <v>150</v>
      </c>
      <c r="H38" s="12"/>
      <c r="I38" s="82" t="s">
        <v>155</v>
      </c>
      <c r="J38" s="4"/>
      <c r="K38" s="4"/>
    </row>
    <row r="39" spans="1:13" ht="24.95" customHeight="1" thickTop="1" x14ac:dyDescent="0.25">
      <c r="A39" s="19"/>
      <c r="B39" s="4"/>
      <c r="C39" s="71"/>
      <c r="D39" s="12"/>
      <c r="E39" s="74"/>
      <c r="F39" s="12"/>
      <c r="G39" s="95" t="s">
        <v>30</v>
      </c>
      <c r="H39" s="12"/>
      <c r="I39" s="72" t="s">
        <v>26</v>
      </c>
      <c r="J39" s="4"/>
      <c r="K39" s="4"/>
    </row>
    <row r="40" spans="1:13" ht="20.100000000000001" customHeight="1" x14ac:dyDescent="0.25">
      <c r="A40" s="19"/>
      <c r="B40" s="4"/>
      <c r="C40" s="71"/>
      <c r="D40" s="12"/>
      <c r="E40" s="12"/>
      <c r="F40" s="12"/>
      <c r="G40" s="4"/>
      <c r="H40" s="12"/>
      <c r="I40" s="72" t="s">
        <v>22</v>
      </c>
      <c r="J40" s="4"/>
      <c r="K40" s="4"/>
      <c r="M40" s="80"/>
    </row>
    <row r="41" spans="1:13" ht="20.100000000000001" customHeight="1" x14ac:dyDescent="0.25">
      <c r="A41" s="19"/>
      <c r="B41" s="4"/>
      <c r="C41" s="71"/>
      <c r="D41" s="12"/>
      <c r="E41" s="12"/>
      <c r="F41" s="12"/>
      <c r="H41" s="12"/>
      <c r="I41" s="72" t="s">
        <v>27</v>
      </c>
      <c r="J41" s="4"/>
      <c r="K41" s="4"/>
    </row>
    <row r="42" spans="1:13" ht="20.100000000000001" customHeight="1" x14ac:dyDescent="0.25">
      <c r="A42" s="19"/>
      <c r="B42" s="4"/>
      <c r="C42" s="71"/>
      <c r="D42" s="12"/>
      <c r="E42" s="12"/>
      <c r="F42" s="12"/>
      <c r="G42" s="74"/>
      <c r="H42" s="12"/>
      <c r="I42" s="72" t="s">
        <v>21</v>
      </c>
      <c r="J42" s="4"/>
      <c r="K42" s="4"/>
    </row>
    <row r="43" spans="1:13" ht="20.100000000000001" customHeight="1" x14ac:dyDescent="0.25">
      <c r="A43" s="19"/>
      <c r="B43" s="4"/>
      <c r="C43" s="71"/>
      <c r="D43" s="12"/>
      <c r="E43" s="12"/>
      <c r="F43" s="12"/>
      <c r="G43" s="74"/>
      <c r="H43" s="12"/>
      <c r="I43" s="72" t="s">
        <v>23</v>
      </c>
      <c r="J43" s="4"/>
      <c r="K43" s="4"/>
    </row>
    <row r="44" spans="1:13" ht="20.100000000000001" customHeight="1" x14ac:dyDescent="0.25">
      <c r="A44" s="19"/>
      <c r="B44" s="4"/>
      <c r="C44" s="71"/>
      <c r="D44" s="12"/>
      <c r="E44" s="12"/>
      <c r="F44" s="12"/>
      <c r="G44" s="12"/>
      <c r="H44" s="12"/>
      <c r="I44" s="72" t="s">
        <v>149</v>
      </c>
      <c r="J44" s="4"/>
      <c r="K44" s="4"/>
    </row>
    <row r="45" spans="1:13" ht="20.100000000000001" customHeight="1" x14ac:dyDescent="0.25">
      <c r="A45" s="19"/>
      <c r="B45" s="4"/>
      <c r="C45" s="71"/>
      <c r="D45" s="12"/>
      <c r="E45" s="12"/>
      <c r="F45" s="12"/>
      <c r="G45" s="12"/>
      <c r="H45" s="12"/>
      <c r="I45" s="72" t="s">
        <v>24</v>
      </c>
      <c r="J45" s="4"/>
      <c r="K45" s="4"/>
    </row>
    <row r="46" spans="1:13" ht="20.100000000000001" customHeight="1" x14ac:dyDescent="0.25">
      <c r="A46" s="19"/>
      <c r="B46" s="4"/>
      <c r="C46" s="71"/>
      <c r="D46" s="12"/>
      <c r="E46" s="12"/>
      <c r="F46" s="12"/>
      <c r="G46" s="12"/>
      <c r="H46" s="12"/>
      <c r="I46" s="72" t="s">
        <v>25</v>
      </c>
      <c r="J46" s="4"/>
      <c r="K46" s="4"/>
    </row>
    <row r="47" spans="1:13" ht="20.100000000000001" customHeight="1" x14ac:dyDescent="0.25">
      <c r="A47" s="19"/>
      <c r="B47" s="4"/>
      <c r="C47" s="71"/>
      <c r="D47" s="12"/>
      <c r="E47" s="12"/>
      <c r="F47" s="12"/>
      <c r="G47" s="12"/>
      <c r="H47" s="12"/>
      <c r="I47" s="72" t="s">
        <v>150</v>
      </c>
      <c r="J47" s="4"/>
      <c r="K47" s="4"/>
    </row>
    <row r="48" spans="1:13" ht="7.5" customHeight="1" x14ac:dyDescent="0.3">
      <c r="A48" s="19"/>
      <c r="B48" s="19"/>
      <c r="C48" s="20"/>
      <c r="D48" s="20"/>
      <c r="E48" s="20"/>
      <c r="F48" s="20"/>
      <c r="G48" s="20"/>
      <c r="H48" s="20"/>
      <c r="I48" s="21"/>
      <c r="J48" s="22"/>
      <c r="K48" s="22"/>
    </row>
    <row r="49" spans="1:11" ht="20.100000000000001" customHeight="1" x14ac:dyDescent="0.3">
      <c r="A49" s="4"/>
      <c r="B49" s="4"/>
      <c r="C49" s="10"/>
      <c r="D49" s="10"/>
      <c r="E49" s="10"/>
      <c r="F49" s="10"/>
      <c r="G49" s="10"/>
      <c r="H49" s="10"/>
      <c r="I49" s="11"/>
      <c r="J49" s="4"/>
      <c r="K49" s="4"/>
    </row>
    <row r="50" spans="1:11" ht="24.95" customHeight="1" x14ac:dyDescent="0.3">
      <c r="C50" s="3"/>
      <c r="D50" s="3"/>
      <c r="E50" s="3"/>
      <c r="F50" s="3"/>
      <c r="G50" s="3"/>
      <c r="H50" s="3"/>
      <c r="I50" s="3"/>
      <c r="J50" s="4"/>
      <c r="K50" s="4"/>
    </row>
    <row r="51" spans="1:11" ht="24.95" customHeight="1" x14ac:dyDescent="0.3">
      <c r="C51" s="3"/>
      <c r="D51" s="3"/>
      <c r="E51" s="3"/>
      <c r="F51" s="3"/>
      <c r="G51" s="3"/>
      <c r="H51" s="3"/>
      <c r="I51" s="3"/>
    </row>
    <row r="52" spans="1:11" ht="24.95" customHeight="1" x14ac:dyDescent="0.3">
      <c r="C52" s="3"/>
      <c r="D52" s="3"/>
      <c r="E52" s="3"/>
      <c r="F52" s="3"/>
      <c r="G52" s="3"/>
      <c r="H52" s="3"/>
      <c r="I52" s="3"/>
    </row>
    <row r="53" spans="1:11" ht="24.95" customHeight="1" x14ac:dyDescent="0.25"/>
  </sheetData>
  <sheetProtection algorithmName="SHA-512" hashValue="wPxrpDV+KIWod7f0wCRg4vMmH4OxfdOTPrrpDYk2m6rcyj541GF+U4voG+EhqIamUaqtyo9N55Udz4Vm3OkLEw==" saltValue="fKslO7BB5IDxXDPowa0akw==" spinCount="100000" sheet="1" objects="1" scenarios="1"/>
  <mergeCells count="1">
    <mergeCell ref="C12:C13"/>
  </mergeCells>
  <printOptions horizontalCentered="1"/>
  <pageMargins left="0.45" right="0.45" top="1" bottom="0.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A318-7C1D-40C7-B295-FC81552C87A9}">
  <sheetPr>
    <pageSetUpPr fitToPage="1"/>
  </sheetPr>
  <dimension ref="A1:N44"/>
  <sheetViews>
    <sheetView zoomScaleNormal="100" workbookViewId="0">
      <selection activeCell="A4" sqref="A4"/>
    </sheetView>
  </sheetViews>
  <sheetFormatPr defaultRowHeight="15" x14ac:dyDescent="0.25"/>
  <cols>
    <col min="1" max="1" width="23.42578125" customWidth="1"/>
  </cols>
  <sheetData>
    <row r="1" spans="1:14" ht="26.25" x14ac:dyDescent="0.4">
      <c r="A1" s="356" t="s">
        <v>381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</row>
    <row r="2" spans="1:14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3.25" x14ac:dyDescent="0.35">
      <c r="A3" s="167"/>
      <c r="B3" s="323"/>
      <c r="C3" s="311" t="s">
        <v>201</v>
      </c>
      <c r="D3" s="312" t="s">
        <v>202</v>
      </c>
      <c r="E3" s="311" t="s">
        <v>203</v>
      </c>
      <c r="F3" s="312" t="s">
        <v>204</v>
      </c>
      <c r="G3" s="311" t="s">
        <v>205</v>
      </c>
      <c r="H3" s="312" t="s">
        <v>206</v>
      </c>
      <c r="I3" s="311" t="s">
        <v>207</v>
      </c>
      <c r="J3" s="312" t="s">
        <v>208</v>
      </c>
      <c r="K3" s="311" t="s">
        <v>209</v>
      </c>
      <c r="L3" s="312" t="s">
        <v>210</v>
      </c>
      <c r="M3" s="311" t="s">
        <v>211</v>
      </c>
      <c r="N3" s="313" t="s">
        <v>212</v>
      </c>
    </row>
    <row r="4" spans="1:14" ht="18.75" x14ac:dyDescent="0.3">
      <c r="A4" s="146" t="s">
        <v>384</v>
      </c>
      <c r="B4" s="31"/>
      <c r="C4" s="32"/>
      <c r="D4" s="314"/>
      <c r="E4" s="32"/>
      <c r="F4" s="314"/>
      <c r="G4" s="32"/>
      <c r="H4" s="314"/>
      <c r="I4" s="32"/>
      <c r="J4" s="314"/>
      <c r="K4" s="32"/>
      <c r="L4" s="314"/>
      <c r="M4" s="32"/>
      <c r="N4" s="315"/>
    </row>
    <row r="5" spans="1:14" ht="50.1" customHeight="1" x14ac:dyDescent="0.25">
      <c r="A5" s="357" t="s">
        <v>385</v>
      </c>
      <c r="B5" s="358"/>
      <c r="C5" s="309"/>
      <c r="D5" s="310"/>
      <c r="E5" s="309"/>
      <c r="F5" s="310"/>
      <c r="G5" s="309"/>
      <c r="H5" s="310"/>
      <c r="I5" s="309"/>
      <c r="J5" s="310"/>
      <c r="K5" s="309"/>
      <c r="L5" s="310"/>
      <c r="M5" s="309"/>
      <c r="N5" s="317"/>
    </row>
    <row r="6" spans="1:14" ht="50.1" customHeight="1" x14ac:dyDescent="0.25">
      <c r="A6" s="360" t="s">
        <v>386</v>
      </c>
      <c r="B6" s="361"/>
      <c r="C6" s="309"/>
      <c r="D6" s="310"/>
      <c r="E6" s="309"/>
      <c r="F6" s="310"/>
      <c r="G6" s="309"/>
      <c r="H6" s="310"/>
      <c r="I6" s="309"/>
      <c r="J6" s="310"/>
      <c r="K6" s="309"/>
      <c r="L6" s="310"/>
      <c r="M6" s="309"/>
      <c r="N6" s="317"/>
    </row>
    <row r="7" spans="1:14" ht="18.75" x14ac:dyDescent="0.3">
      <c r="A7" s="30"/>
      <c r="B7" s="31"/>
      <c r="C7" s="32"/>
      <c r="D7" s="314"/>
      <c r="E7" s="32"/>
      <c r="F7" s="314"/>
      <c r="G7" s="32"/>
      <c r="H7" s="314"/>
      <c r="I7" s="32"/>
      <c r="J7" s="314"/>
      <c r="K7" s="32"/>
      <c r="L7" s="314"/>
      <c r="M7" s="32"/>
      <c r="N7" s="315"/>
    </row>
    <row r="8" spans="1:14" ht="18.75" x14ac:dyDescent="0.3">
      <c r="A8" s="146" t="s">
        <v>373</v>
      </c>
      <c r="B8" s="31"/>
      <c r="C8" s="32"/>
      <c r="D8" s="314"/>
      <c r="E8" s="32"/>
      <c r="F8" s="314"/>
      <c r="G8" s="32"/>
      <c r="H8" s="314"/>
      <c r="I8" s="32"/>
      <c r="J8" s="314"/>
      <c r="K8" s="32"/>
      <c r="L8" s="314"/>
      <c r="M8" s="32"/>
      <c r="N8" s="315"/>
    </row>
    <row r="9" spans="1:14" ht="50.1" customHeight="1" x14ac:dyDescent="0.25">
      <c r="A9" s="157"/>
      <c r="B9" s="305" t="s">
        <v>76</v>
      </c>
      <c r="C9" s="309"/>
      <c r="D9" s="310"/>
      <c r="E9" s="309"/>
      <c r="F9" s="310"/>
      <c r="G9" s="309"/>
      <c r="H9" s="310"/>
      <c r="I9" s="309"/>
      <c r="J9" s="310"/>
      <c r="K9" s="309"/>
      <c r="L9" s="310"/>
      <c r="M9" s="309"/>
      <c r="N9" s="317"/>
    </row>
    <row r="10" spans="1:14" ht="50.1" customHeight="1" x14ac:dyDescent="0.25">
      <c r="A10" s="362" t="s">
        <v>387</v>
      </c>
      <c r="B10" s="363"/>
      <c r="C10" s="309"/>
      <c r="D10" s="310"/>
      <c r="E10" s="309"/>
      <c r="F10" s="310"/>
      <c r="G10" s="309"/>
      <c r="H10" s="310"/>
      <c r="I10" s="309"/>
      <c r="J10" s="310"/>
      <c r="K10" s="309"/>
      <c r="L10" s="310"/>
      <c r="M10" s="309"/>
      <c r="N10" s="317"/>
    </row>
    <row r="11" spans="1:14" ht="50.1" customHeight="1" x14ac:dyDescent="0.25">
      <c r="A11" s="63"/>
      <c r="B11" s="306" t="s">
        <v>77</v>
      </c>
      <c r="C11" s="309"/>
      <c r="D11" s="310"/>
      <c r="E11" s="309"/>
      <c r="F11" s="310"/>
      <c r="G11" s="309"/>
      <c r="H11" s="310"/>
      <c r="I11" s="309"/>
      <c r="J11" s="310"/>
      <c r="K11" s="309"/>
      <c r="L11" s="310"/>
      <c r="M11" s="309"/>
      <c r="N11" s="317"/>
    </row>
    <row r="12" spans="1:14" ht="50.1" customHeight="1" x14ac:dyDescent="0.25">
      <c r="A12" s="63"/>
      <c r="B12" s="306" t="s">
        <v>78</v>
      </c>
      <c r="C12" s="309"/>
      <c r="D12" s="310"/>
      <c r="E12" s="309"/>
      <c r="F12" s="310"/>
      <c r="G12" s="309"/>
      <c r="H12" s="310"/>
      <c r="I12" s="309"/>
      <c r="J12" s="310"/>
      <c r="K12" s="309"/>
      <c r="L12" s="310"/>
      <c r="M12" s="309"/>
      <c r="N12" s="317"/>
    </row>
    <row r="13" spans="1:14" ht="50.1" customHeight="1" x14ac:dyDescent="0.25">
      <c r="A13" s="158"/>
      <c r="B13" s="307" t="s">
        <v>79</v>
      </c>
      <c r="C13" s="309"/>
      <c r="D13" s="310"/>
      <c r="E13" s="309"/>
      <c r="F13" s="310"/>
      <c r="G13" s="309"/>
      <c r="H13" s="310"/>
      <c r="I13" s="309"/>
      <c r="J13" s="310"/>
      <c r="K13" s="309"/>
      <c r="L13" s="310"/>
      <c r="M13" s="309"/>
      <c r="N13" s="317"/>
    </row>
    <row r="14" spans="1:14" ht="18.75" x14ac:dyDescent="0.3">
      <c r="A14" s="30"/>
      <c r="B14" s="31"/>
      <c r="C14" s="32"/>
      <c r="D14" s="314"/>
      <c r="E14" s="32"/>
      <c r="F14" s="314"/>
      <c r="G14" s="32"/>
      <c r="H14" s="314"/>
      <c r="I14" s="32"/>
      <c r="J14" s="314"/>
      <c r="K14" s="32"/>
      <c r="L14" s="314"/>
      <c r="M14" s="32"/>
      <c r="N14" s="315"/>
    </row>
    <row r="15" spans="1:14" ht="18.75" x14ac:dyDescent="0.3">
      <c r="A15" s="146" t="s">
        <v>374</v>
      </c>
      <c r="B15" s="64"/>
      <c r="C15" s="32"/>
      <c r="D15" s="314"/>
      <c r="E15" s="32"/>
      <c r="F15" s="314"/>
      <c r="G15" s="32"/>
      <c r="H15" s="314"/>
      <c r="I15" s="32"/>
      <c r="J15" s="314"/>
      <c r="K15" s="32"/>
      <c r="L15" s="314"/>
      <c r="M15" s="32"/>
      <c r="N15" s="315"/>
    </row>
    <row r="16" spans="1:14" ht="20.100000000000001" customHeight="1" x14ac:dyDescent="0.3">
      <c r="A16" s="157"/>
      <c r="B16" s="184" t="s">
        <v>80</v>
      </c>
      <c r="C16" s="309"/>
      <c r="D16" s="310"/>
      <c r="E16" s="309"/>
      <c r="F16" s="310"/>
      <c r="G16" s="309"/>
      <c r="H16" s="310"/>
      <c r="I16" s="309"/>
      <c r="J16" s="310"/>
      <c r="K16" s="309"/>
      <c r="L16" s="310"/>
      <c r="M16" s="309"/>
      <c r="N16" s="317"/>
    </row>
    <row r="17" spans="1:14" ht="20.100000000000001" customHeight="1" x14ac:dyDescent="0.3">
      <c r="A17" s="63"/>
      <c r="B17" s="185" t="s">
        <v>81</v>
      </c>
      <c r="C17" s="309"/>
      <c r="D17" s="310"/>
      <c r="E17" s="309"/>
      <c r="F17" s="310"/>
      <c r="G17" s="309"/>
      <c r="H17" s="310"/>
      <c r="I17" s="309"/>
      <c r="J17" s="310"/>
      <c r="K17" s="309"/>
      <c r="L17" s="310"/>
      <c r="M17" s="309"/>
      <c r="N17" s="317"/>
    </row>
    <row r="18" spans="1:14" ht="20.100000000000001" customHeight="1" x14ac:dyDescent="0.3">
      <c r="A18" s="63"/>
      <c r="B18" s="185" t="s">
        <v>82</v>
      </c>
      <c r="C18" s="309"/>
      <c r="D18" s="310"/>
      <c r="E18" s="309"/>
      <c r="F18" s="310"/>
      <c r="G18" s="309"/>
      <c r="H18" s="310"/>
      <c r="I18" s="309"/>
      <c r="J18" s="310"/>
      <c r="K18" s="309"/>
      <c r="L18" s="310"/>
      <c r="M18" s="309"/>
      <c r="N18" s="317"/>
    </row>
    <row r="19" spans="1:14" ht="20.100000000000001" customHeight="1" x14ac:dyDescent="0.3">
      <c r="A19" s="63"/>
      <c r="B19" s="185" t="s">
        <v>83</v>
      </c>
      <c r="C19" s="309"/>
      <c r="D19" s="310"/>
      <c r="E19" s="309"/>
      <c r="F19" s="310"/>
      <c r="G19" s="309"/>
      <c r="H19" s="310"/>
      <c r="I19" s="309"/>
      <c r="J19" s="310"/>
      <c r="K19" s="309"/>
      <c r="L19" s="310"/>
      <c r="M19" s="309"/>
      <c r="N19" s="317"/>
    </row>
    <row r="20" spans="1:14" ht="20.100000000000001" customHeight="1" x14ac:dyDescent="0.3">
      <c r="A20" s="158"/>
      <c r="B20" s="187" t="s">
        <v>115</v>
      </c>
      <c r="C20" s="309"/>
      <c r="D20" s="310"/>
      <c r="E20" s="309"/>
      <c r="F20" s="310"/>
      <c r="G20" s="309"/>
      <c r="H20" s="310"/>
      <c r="I20" s="309"/>
      <c r="J20" s="310"/>
      <c r="K20" s="309"/>
      <c r="L20" s="310"/>
      <c r="M20" s="309"/>
      <c r="N20" s="317"/>
    </row>
    <row r="21" spans="1:14" ht="18.75" x14ac:dyDescent="0.3">
      <c r="A21" s="30"/>
      <c r="B21" s="31"/>
      <c r="C21" s="32"/>
      <c r="D21" s="314"/>
      <c r="E21" s="32"/>
      <c r="F21" s="314"/>
      <c r="G21" s="32"/>
      <c r="H21" s="314"/>
      <c r="I21" s="32"/>
      <c r="J21" s="314"/>
      <c r="K21" s="32"/>
      <c r="L21" s="314"/>
      <c r="M21" s="32"/>
      <c r="N21" s="315"/>
    </row>
    <row r="22" spans="1:14" ht="18.75" x14ac:dyDescent="0.3">
      <c r="A22" s="146" t="s">
        <v>375</v>
      </c>
      <c r="B22" s="31"/>
      <c r="C22" s="32"/>
      <c r="D22" s="314"/>
      <c r="E22" s="32"/>
      <c r="F22" s="314"/>
      <c r="G22" s="32"/>
      <c r="H22" s="314"/>
      <c r="I22" s="32"/>
      <c r="J22" s="314"/>
      <c r="K22" s="32"/>
      <c r="L22" s="314"/>
      <c r="M22" s="32"/>
      <c r="N22" s="315"/>
    </row>
    <row r="23" spans="1:14" ht="20.100000000000001" customHeight="1" x14ac:dyDescent="0.25">
      <c r="A23" s="159"/>
      <c r="B23" s="275" t="s">
        <v>102</v>
      </c>
      <c r="C23" s="309"/>
      <c r="D23" s="310"/>
      <c r="E23" s="309"/>
      <c r="F23" s="310"/>
      <c r="G23" s="309"/>
      <c r="H23" s="310"/>
      <c r="I23" s="309"/>
      <c r="J23" s="310"/>
      <c r="K23" s="309"/>
      <c r="L23" s="310"/>
      <c r="M23" s="309"/>
      <c r="N23" s="317"/>
    </row>
    <row r="24" spans="1:14" ht="18.75" x14ac:dyDescent="0.3">
      <c r="A24" s="30" t="s">
        <v>68</v>
      </c>
      <c r="B24" s="31"/>
      <c r="C24" s="32"/>
      <c r="D24" s="314"/>
      <c r="E24" s="32"/>
      <c r="F24" s="314"/>
      <c r="G24" s="32"/>
      <c r="H24" s="314"/>
      <c r="I24" s="32"/>
      <c r="J24" s="314"/>
      <c r="K24" s="32"/>
      <c r="L24" s="314"/>
      <c r="M24" s="32"/>
      <c r="N24" s="315"/>
    </row>
    <row r="25" spans="1:14" ht="18.75" x14ac:dyDescent="0.3">
      <c r="A25" s="146" t="s">
        <v>376</v>
      </c>
      <c r="B25" s="31"/>
      <c r="C25" s="32"/>
      <c r="D25" s="314"/>
      <c r="E25" s="32"/>
      <c r="F25" s="314"/>
      <c r="G25" s="32"/>
      <c r="H25" s="314"/>
      <c r="I25" s="32"/>
      <c r="J25" s="314"/>
      <c r="K25" s="32"/>
      <c r="L25" s="314"/>
      <c r="M25" s="32"/>
      <c r="N25" s="315"/>
    </row>
    <row r="26" spans="1:14" ht="50.1" customHeight="1" x14ac:dyDescent="0.25">
      <c r="A26" s="324"/>
      <c r="B26" s="275" t="s">
        <v>85</v>
      </c>
      <c r="C26" s="309"/>
      <c r="D26" s="310"/>
      <c r="E26" s="309"/>
      <c r="F26" s="310"/>
      <c r="G26" s="309"/>
      <c r="H26" s="310"/>
      <c r="I26" s="309"/>
      <c r="J26" s="310"/>
      <c r="K26" s="309"/>
      <c r="L26" s="310"/>
      <c r="M26" s="309"/>
      <c r="N26" s="317"/>
    </row>
    <row r="27" spans="1:14" ht="18.75" x14ac:dyDescent="0.3">
      <c r="A27" s="30"/>
      <c r="B27" s="31"/>
      <c r="C27" s="32"/>
      <c r="D27" s="314"/>
      <c r="E27" s="32"/>
      <c r="F27" s="314"/>
      <c r="G27" s="32"/>
      <c r="H27" s="314"/>
      <c r="I27" s="32"/>
      <c r="J27" s="314"/>
      <c r="K27" s="32"/>
      <c r="L27" s="314"/>
      <c r="M27" s="32"/>
      <c r="N27" s="315"/>
    </row>
    <row r="28" spans="1:14" ht="18.75" x14ac:dyDescent="0.3">
      <c r="A28" s="146" t="s">
        <v>377</v>
      </c>
      <c r="B28" s="31"/>
      <c r="C28" s="32"/>
      <c r="D28" s="314"/>
      <c r="E28" s="32"/>
      <c r="F28" s="314"/>
      <c r="G28" s="32"/>
      <c r="H28" s="314"/>
      <c r="I28" s="32"/>
      <c r="J28" s="314"/>
      <c r="K28" s="32"/>
      <c r="L28" s="314"/>
      <c r="M28" s="32"/>
      <c r="N28" s="315"/>
    </row>
    <row r="29" spans="1:14" ht="50.1" customHeight="1" x14ac:dyDescent="0.3">
      <c r="A29" s="146"/>
      <c r="B29" s="31"/>
      <c r="C29" s="309"/>
      <c r="D29" s="310"/>
      <c r="E29" s="309"/>
      <c r="F29" s="310"/>
      <c r="G29" s="309"/>
      <c r="H29" s="310"/>
      <c r="I29" s="309"/>
      <c r="J29" s="310"/>
      <c r="K29" s="309"/>
      <c r="L29" s="310"/>
      <c r="M29" s="309"/>
      <c r="N29" s="317"/>
    </row>
    <row r="30" spans="1:14" ht="18.75" x14ac:dyDescent="0.3">
      <c r="A30" s="30"/>
      <c r="B30" s="31"/>
      <c r="C30" s="32"/>
      <c r="D30" s="314"/>
      <c r="E30" s="32"/>
      <c r="F30" s="314"/>
      <c r="G30" s="32"/>
      <c r="H30" s="314"/>
      <c r="I30" s="32"/>
      <c r="J30" s="314"/>
      <c r="K30" s="32"/>
      <c r="L30" s="314"/>
      <c r="M30" s="32"/>
      <c r="N30" s="315"/>
    </row>
    <row r="31" spans="1:14" ht="18.75" x14ac:dyDescent="0.3">
      <c r="A31" s="146" t="s">
        <v>378</v>
      </c>
      <c r="B31" s="31"/>
      <c r="C31" s="32"/>
      <c r="D31" s="314"/>
      <c r="E31" s="32"/>
      <c r="F31" s="314"/>
      <c r="G31" s="32"/>
      <c r="H31" s="314"/>
      <c r="I31" s="32"/>
      <c r="J31" s="314"/>
      <c r="K31" s="32"/>
      <c r="L31" s="314"/>
      <c r="M31" s="32"/>
      <c r="N31" s="315"/>
    </row>
    <row r="32" spans="1:14" ht="20.100000000000001" customHeight="1" x14ac:dyDescent="0.25">
      <c r="A32" s="157"/>
      <c r="B32" s="305" t="s">
        <v>86</v>
      </c>
      <c r="C32" s="309"/>
      <c r="D32" s="310"/>
      <c r="E32" s="309"/>
      <c r="F32" s="310"/>
      <c r="G32" s="309"/>
      <c r="H32" s="310"/>
      <c r="I32" s="309"/>
      <c r="J32" s="310"/>
      <c r="K32" s="309"/>
      <c r="L32" s="310"/>
      <c r="M32" s="309"/>
      <c r="N32" s="317"/>
    </row>
    <row r="33" spans="1:14" ht="20.100000000000001" customHeight="1" x14ac:dyDescent="0.25">
      <c r="A33" s="63"/>
      <c r="B33" s="306" t="s">
        <v>87</v>
      </c>
      <c r="C33" s="309"/>
      <c r="D33" s="310"/>
      <c r="E33" s="309"/>
      <c r="F33" s="310"/>
      <c r="G33" s="309"/>
      <c r="H33" s="310"/>
      <c r="I33" s="309"/>
      <c r="J33" s="310"/>
      <c r="K33" s="309"/>
      <c r="L33" s="310"/>
      <c r="M33" s="309"/>
      <c r="N33" s="317"/>
    </row>
    <row r="34" spans="1:14" ht="20.100000000000001" customHeight="1" x14ac:dyDescent="0.25">
      <c r="A34" s="63"/>
      <c r="B34" s="306" t="s">
        <v>88</v>
      </c>
      <c r="C34" s="309"/>
      <c r="D34" s="310"/>
      <c r="E34" s="309"/>
      <c r="F34" s="310"/>
      <c r="G34" s="309"/>
      <c r="H34" s="310"/>
      <c r="I34" s="309"/>
      <c r="J34" s="310"/>
      <c r="K34" s="309"/>
      <c r="L34" s="310"/>
      <c r="M34" s="309"/>
      <c r="N34" s="317"/>
    </row>
    <row r="35" spans="1:14" ht="20.100000000000001" customHeight="1" x14ac:dyDescent="0.25">
      <c r="A35" s="158"/>
      <c r="B35" s="307" t="s">
        <v>106</v>
      </c>
      <c r="C35" s="309"/>
      <c r="D35" s="310"/>
      <c r="E35" s="309"/>
      <c r="F35" s="310"/>
      <c r="G35" s="309"/>
      <c r="H35" s="310"/>
      <c r="I35" s="309"/>
      <c r="J35" s="310"/>
      <c r="K35" s="309"/>
      <c r="L35" s="310"/>
      <c r="M35" s="309"/>
      <c r="N35" s="317"/>
    </row>
    <row r="36" spans="1:14" ht="18.75" x14ac:dyDescent="0.3">
      <c r="A36" s="30" t="s">
        <v>66</v>
      </c>
      <c r="B36" s="31"/>
      <c r="C36" s="32"/>
      <c r="D36" s="314"/>
      <c r="E36" s="32"/>
      <c r="F36" s="314"/>
      <c r="G36" s="32"/>
      <c r="H36" s="314"/>
      <c r="I36" s="32"/>
      <c r="J36" s="314"/>
      <c r="K36" s="32"/>
      <c r="L36" s="314"/>
      <c r="M36" s="32"/>
      <c r="N36" s="315"/>
    </row>
    <row r="37" spans="1:14" ht="18.75" x14ac:dyDescent="0.3">
      <c r="A37" s="146" t="s">
        <v>379</v>
      </c>
      <c r="B37" s="31"/>
      <c r="C37" s="32"/>
      <c r="D37" s="314"/>
      <c r="E37" s="32"/>
      <c r="F37" s="314"/>
      <c r="G37" s="32"/>
      <c r="H37" s="314"/>
      <c r="I37" s="32"/>
      <c r="J37" s="314"/>
      <c r="K37" s="32"/>
      <c r="L37" s="314"/>
      <c r="M37" s="32"/>
      <c r="N37" s="315"/>
    </row>
    <row r="38" spans="1:14" ht="20.100000000000001" customHeight="1" x14ac:dyDescent="0.25">
      <c r="A38" s="157"/>
      <c r="B38" s="305" t="s">
        <v>89</v>
      </c>
      <c r="C38" s="309"/>
      <c r="D38" s="310"/>
      <c r="E38" s="309"/>
      <c r="F38" s="310"/>
      <c r="G38" s="309"/>
      <c r="H38" s="310"/>
      <c r="I38" s="309"/>
      <c r="J38" s="310"/>
      <c r="K38" s="309"/>
      <c r="L38" s="310"/>
      <c r="M38" s="309"/>
      <c r="N38" s="317"/>
    </row>
    <row r="39" spans="1:14" ht="20.100000000000001" customHeight="1" x14ac:dyDescent="0.25">
      <c r="A39" s="63"/>
      <c r="B39" s="306" t="s">
        <v>90</v>
      </c>
      <c r="C39" s="309"/>
      <c r="D39" s="310"/>
      <c r="E39" s="309"/>
      <c r="F39" s="310"/>
      <c r="G39" s="309"/>
      <c r="H39" s="310"/>
      <c r="I39" s="309"/>
      <c r="J39" s="310"/>
      <c r="K39" s="309"/>
      <c r="L39" s="310"/>
      <c r="M39" s="309"/>
      <c r="N39" s="317"/>
    </row>
    <row r="40" spans="1:14" ht="20.100000000000001" customHeight="1" x14ac:dyDescent="0.25">
      <c r="A40" s="63"/>
      <c r="B40" s="306" t="s">
        <v>104</v>
      </c>
      <c r="C40" s="309"/>
      <c r="D40" s="310"/>
      <c r="E40" s="309"/>
      <c r="F40" s="310"/>
      <c r="G40" s="309"/>
      <c r="H40" s="310"/>
      <c r="I40" s="309"/>
      <c r="J40" s="310"/>
      <c r="K40" s="309"/>
      <c r="L40" s="310"/>
      <c r="M40" s="309"/>
      <c r="N40" s="317"/>
    </row>
    <row r="41" spans="1:14" ht="20.100000000000001" customHeight="1" x14ac:dyDescent="0.25">
      <c r="A41" s="63"/>
      <c r="B41" s="306" t="s">
        <v>105</v>
      </c>
      <c r="C41" s="309"/>
      <c r="D41" s="310"/>
      <c r="E41" s="309"/>
      <c r="F41" s="310"/>
      <c r="G41" s="309"/>
      <c r="H41" s="310"/>
      <c r="I41" s="309"/>
      <c r="J41" s="310"/>
      <c r="K41" s="309"/>
      <c r="L41" s="310"/>
      <c r="M41" s="309"/>
      <c r="N41" s="317"/>
    </row>
    <row r="42" spans="1:14" ht="20.100000000000001" customHeight="1" x14ac:dyDescent="0.25">
      <c r="A42" s="63"/>
      <c r="B42" s="306" t="s">
        <v>107</v>
      </c>
      <c r="C42" s="309"/>
      <c r="D42" s="310"/>
      <c r="E42" s="309"/>
      <c r="F42" s="310"/>
      <c r="G42" s="309"/>
      <c r="H42" s="310"/>
      <c r="I42" s="309"/>
      <c r="J42" s="310"/>
      <c r="K42" s="309"/>
      <c r="L42" s="310"/>
      <c r="M42" s="309"/>
      <c r="N42" s="317"/>
    </row>
    <row r="43" spans="1:14" ht="20.100000000000001" customHeight="1" x14ac:dyDescent="0.25">
      <c r="A43" s="63"/>
      <c r="B43" s="308" t="s">
        <v>116</v>
      </c>
      <c r="C43" s="309"/>
      <c r="D43" s="310"/>
      <c r="E43" s="309"/>
      <c r="F43" s="310"/>
      <c r="G43" s="309"/>
      <c r="H43" s="310"/>
      <c r="I43" s="309"/>
      <c r="J43" s="310"/>
      <c r="K43" s="309"/>
      <c r="L43" s="310"/>
      <c r="M43" s="309"/>
      <c r="N43" s="317"/>
    </row>
    <row r="44" spans="1:14" ht="20.100000000000001" customHeight="1" thickBot="1" x14ac:dyDescent="0.3">
      <c r="A44" s="168"/>
      <c r="B44" s="325" t="s">
        <v>116</v>
      </c>
      <c r="C44" s="320"/>
      <c r="D44" s="321"/>
      <c r="E44" s="320"/>
      <c r="F44" s="321"/>
      <c r="G44" s="320"/>
      <c r="H44" s="321"/>
      <c r="I44" s="320"/>
      <c r="J44" s="321"/>
      <c r="K44" s="320"/>
      <c r="L44" s="321"/>
      <c r="M44" s="320"/>
      <c r="N44" s="322"/>
    </row>
  </sheetData>
  <sheetProtection algorithmName="SHA-512" hashValue="FP+5LzVZlF4nMLyfwdkX3tpnVAUa4J8jmT90YekF3hgrLNP9IrjKYMi8Xa9Oc28PBQjscGVY9/h5vD3BmQzMiw==" saltValue="VJOs/3F7EXyBekHCEyCaaw==" spinCount="100000" sheet="1" objects="1" scenarios="1"/>
  <mergeCells count="4">
    <mergeCell ref="A1:N1"/>
    <mergeCell ref="A6:B6"/>
    <mergeCell ref="A5:B5"/>
    <mergeCell ref="A10:B10"/>
  </mergeCells>
  <phoneticPr fontId="11" type="noConversion"/>
  <printOptions horizontalCentered="1" verticalCentered="1"/>
  <pageMargins left="0.2" right="0.2" top="0.25" bottom="0.2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C71F-5363-4791-A356-855360C042C9}">
  <sheetPr>
    <pageSetUpPr fitToPage="1"/>
  </sheetPr>
  <dimension ref="A1:M19"/>
  <sheetViews>
    <sheetView topLeftCell="A7" zoomScaleNormal="100" workbookViewId="0">
      <selection activeCell="A8" sqref="A8"/>
    </sheetView>
  </sheetViews>
  <sheetFormatPr defaultRowHeight="15" x14ac:dyDescent="0.25"/>
  <cols>
    <col min="1" max="1" width="23.42578125" customWidth="1"/>
  </cols>
  <sheetData>
    <row r="1" spans="1:13" ht="26.25" x14ac:dyDescent="0.4">
      <c r="A1" s="356" t="s">
        <v>380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3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3.25" x14ac:dyDescent="0.35">
      <c r="A3" s="167"/>
      <c r="B3" s="311" t="s">
        <v>201</v>
      </c>
      <c r="C3" s="312" t="s">
        <v>202</v>
      </c>
      <c r="D3" s="311" t="s">
        <v>203</v>
      </c>
      <c r="E3" s="312" t="s">
        <v>204</v>
      </c>
      <c r="F3" s="311" t="s">
        <v>205</v>
      </c>
      <c r="G3" s="312" t="s">
        <v>206</v>
      </c>
      <c r="H3" s="311" t="s">
        <v>207</v>
      </c>
      <c r="I3" s="312" t="s">
        <v>208</v>
      </c>
      <c r="J3" s="311" t="s">
        <v>209</v>
      </c>
      <c r="K3" s="312" t="s">
        <v>210</v>
      </c>
      <c r="L3" s="311" t="s">
        <v>211</v>
      </c>
      <c r="M3" s="313" t="s">
        <v>212</v>
      </c>
    </row>
    <row r="4" spans="1:13" ht="18.75" x14ac:dyDescent="0.3">
      <c r="A4" s="146"/>
      <c r="B4" s="32"/>
      <c r="C4" s="314"/>
      <c r="D4" s="32"/>
      <c r="E4" s="314"/>
      <c r="F4" s="32"/>
      <c r="G4" s="314"/>
      <c r="H4" s="32"/>
      <c r="I4" s="314"/>
      <c r="J4" s="32"/>
      <c r="K4" s="314"/>
      <c r="L4" s="32"/>
      <c r="M4" s="315"/>
    </row>
    <row r="5" spans="1:13" ht="65.099999999999994" customHeight="1" x14ac:dyDescent="0.25">
      <c r="A5" s="316" t="s">
        <v>95</v>
      </c>
      <c r="B5" s="309"/>
      <c r="C5" s="310"/>
      <c r="D5" s="309"/>
      <c r="E5" s="310"/>
      <c r="F5" s="309"/>
      <c r="G5" s="310"/>
      <c r="H5" s="309"/>
      <c r="I5" s="310"/>
      <c r="J5" s="309"/>
      <c r="K5" s="310"/>
      <c r="L5" s="309"/>
      <c r="M5" s="317"/>
    </row>
    <row r="6" spans="1:13" ht="65.099999999999994" customHeight="1" x14ac:dyDescent="0.25">
      <c r="A6" s="316" t="s">
        <v>96</v>
      </c>
      <c r="B6" s="309"/>
      <c r="C6" s="310"/>
      <c r="D6" s="309"/>
      <c r="E6" s="310"/>
      <c r="F6" s="309"/>
      <c r="G6" s="310"/>
      <c r="H6" s="309"/>
      <c r="I6" s="310"/>
      <c r="J6" s="309"/>
      <c r="K6" s="310"/>
      <c r="L6" s="309"/>
      <c r="M6" s="317"/>
    </row>
    <row r="7" spans="1:13" ht="65.099999999999994" customHeight="1" x14ac:dyDescent="0.25">
      <c r="A7" s="318" t="s">
        <v>334</v>
      </c>
      <c r="B7" s="309"/>
      <c r="C7" s="310"/>
      <c r="D7" s="309"/>
      <c r="E7" s="310"/>
      <c r="F7" s="309"/>
      <c r="G7" s="310"/>
      <c r="H7" s="309"/>
      <c r="I7" s="310"/>
      <c r="J7" s="309"/>
      <c r="K7" s="310"/>
      <c r="L7" s="309"/>
      <c r="M7" s="317"/>
    </row>
    <row r="8" spans="1:13" ht="65.099999999999994" customHeight="1" x14ac:dyDescent="0.25">
      <c r="A8" s="318" t="s">
        <v>97</v>
      </c>
      <c r="B8" s="309"/>
      <c r="C8" s="310"/>
      <c r="D8" s="309"/>
      <c r="E8" s="310"/>
      <c r="F8" s="309"/>
      <c r="G8" s="310"/>
      <c r="H8" s="309"/>
      <c r="I8" s="310"/>
      <c r="J8" s="309"/>
      <c r="K8" s="310"/>
      <c r="L8" s="309"/>
      <c r="M8" s="317"/>
    </row>
    <row r="9" spans="1:13" ht="65.099999999999994" customHeight="1" x14ac:dyDescent="0.25">
      <c r="A9" s="318" t="s">
        <v>338</v>
      </c>
      <c r="B9" s="309"/>
      <c r="C9" s="310"/>
      <c r="D9" s="309"/>
      <c r="E9" s="310"/>
      <c r="F9" s="309"/>
      <c r="G9" s="310"/>
      <c r="H9" s="309"/>
      <c r="I9" s="310"/>
      <c r="J9" s="309"/>
      <c r="K9" s="310"/>
      <c r="L9" s="309"/>
      <c r="M9" s="317"/>
    </row>
    <row r="10" spans="1:13" ht="65.099999999999994" customHeight="1" x14ac:dyDescent="0.25">
      <c r="A10" s="316" t="s">
        <v>98</v>
      </c>
      <c r="B10" s="309"/>
      <c r="C10" s="310"/>
      <c r="D10" s="309"/>
      <c r="E10" s="310"/>
      <c r="F10" s="309"/>
      <c r="G10" s="310"/>
      <c r="H10" s="309"/>
      <c r="I10" s="310"/>
      <c r="J10" s="309"/>
      <c r="K10" s="310"/>
      <c r="L10" s="309"/>
      <c r="M10" s="317"/>
    </row>
    <row r="11" spans="1:13" ht="65.099999999999994" customHeight="1" x14ac:dyDescent="0.25">
      <c r="A11" s="316" t="s">
        <v>99</v>
      </c>
      <c r="B11" s="309"/>
      <c r="C11" s="310"/>
      <c r="D11" s="309"/>
      <c r="E11" s="310"/>
      <c r="F11" s="309"/>
      <c r="G11" s="310"/>
      <c r="H11" s="309"/>
      <c r="I11" s="310"/>
      <c r="J11" s="309"/>
      <c r="K11" s="310"/>
      <c r="L11" s="309"/>
      <c r="M11" s="317"/>
    </row>
    <row r="12" spans="1:13" ht="65.099999999999994" customHeight="1" x14ac:dyDescent="0.25">
      <c r="A12" s="318" t="s">
        <v>100</v>
      </c>
      <c r="B12" s="309"/>
      <c r="C12" s="310"/>
      <c r="D12" s="309"/>
      <c r="E12" s="310"/>
      <c r="F12" s="309"/>
      <c r="G12" s="310"/>
      <c r="H12" s="309"/>
      <c r="I12" s="310"/>
      <c r="J12" s="309"/>
      <c r="K12" s="310"/>
      <c r="L12" s="309"/>
      <c r="M12" s="317"/>
    </row>
    <row r="13" spans="1:13" ht="65.099999999999994" customHeight="1" x14ac:dyDescent="0.25">
      <c r="A13" s="316" t="s">
        <v>112</v>
      </c>
      <c r="B13" s="309"/>
      <c r="C13" s="310"/>
      <c r="D13" s="309"/>
      <c r="E13" s="310"/>
      <c r="F13" s="309"/>
      <c r="G13" s="310"/>
      <c r="H13" s="309"/>
      <c r="I13" s="310"/>
      <c r="J13" s="309"/>
      <c r="K13" s="310"/>
      <c r="L13" s="309"/>
      <c r="M13" s="317"/>
    </row>
    <row r="14" spans="1:13" ht="65.099999999999994" customHeight="1" x14ac:dyDescent="0.25">
      <c r="A14" s="316" t="s">
        <v>101</v>
      </c>
      <c r="B14" s="309"/>
      <c r="C14" s="310"/>
      <c r="D14" s="309"/>
      <c r="E14" s="310"/>
      <c r="F14" s="309"/>
      <c r="G14" s="310"/>
      <c r="H14" s="309"/>
      <c r="I14" s="310"/>
      <c r="J14" s="309"/>
      <c r="K14" s="310"/>
      <c r="L14" s="309"/>
      <c r="M14" s="317"/>
    </row>
    <row r="15" spans="1:13" ht="65.099999999999994" customHeight="1" x14ac:dyDescent="0.25">
      <c r="A15" s="318" t="s">
        <v>113</v>
      </c>
      <c r="B15" s="309"/>
      <c r="C15" s="310"/>
      <c r="D15" s="309"/>
      <c r="E15" s="310"/>
      <c r="F15" s="309"/>
      <c r="G15" s="310"/>
      <c r="H15" s="309"/>
      <c r="I15" s="310"/>
      <c r="J15" s="309"/>
      <c r="K15" s="310"/>
      <c r="L15" s="309"/>
      <c r="M15" s="317"/>
    </row>
    <row r="16" spans="1:13" ht="65.099999999999994" customHeight="1" x14ac:dyDescent="0.25">
      <c r="A16" s="316" t="s">
        <v>118</v>
      </c>
      <c r="B16" s="309"/>
      <c r="C16" s="310"/>
      <c r="D16" s="309"/>
      <c r="E16" s="310"/>
      <c r="F16" s="309"/>
      <c r="G16" s="310"/>
      <c r="H16" s="309"/>
      <c r="I16" s="310"/>
      <c r="J16" s="309"/>
      <c r="K16" s="310"/>
      <c r="L16" s="309"/>
      <c r="M16" s="317"/>
    </row>
    <row r="17" spans="1:13" ht="65.099999999999994" customHeight="1" x14ac:dyDescent="0.25">
      <c r="A17" s="318" t="s">
        <v>109</v>
      </c>
      <c r="B17" s="309"/>
      <c r="C17" s="310"/>
      <c r="D17" s="309"/>
      <c r="E17" s="310"/>
      <c r="F17" s="309"/>
      <c r="G17" s="310"/>
      <c r="H17" s="309"/>
      <c r="I17" s="310"/>
      <c r="J17" s="309"/>
      <c r="K17" s="310"/>
      <c r="L17" s="309"/>
      <c r="M17" s="317"/>
    </row>
    <row r="18" spans="1:13" ht="65.099999999999994" customHeight="1" x14ac:dyDescent="0.25">
      <c r="A18" s="318" t="s">
        <v>110</v>
      </c>
      <c r="B18" s="309"/>
      <c r="C18" s="310"/>
      <c r="D18" s="309"/>
      <c r="E18" s="310"/>
      <c r="F18" s="309"/>
      <c r="G18" s="310"/>
      <c r="H18" s="309"/>
      <c r="I18" s="310"/>
      <c r="J18" s="309"/>
      <c r="K18" s="310"/>
      <c r="L18" s="309"/>
      <c r="M18" s="317"/>
    </row>
    <row r="19" spans="1:13" ht="99.95" customHeight="1" thickBot="1" x14ac:dyDescent="0.3">
      <c r="A19" s="319" t="s">
        <v>117</v>
      </c>
      <c r="B19" s="320"/>
      <c r="C19" s="321"/>
      <c r="D19" s="320"/>
      <c r="E19" s="321"/>
      <c r="F19" s="320"/>
      <c r="G19" s="321"/>
      <c r="H19" s="320"/>
      <c r="I19" s="321"/>
      <c r="J19" s="320"/>
      <c r="K19" s="321"/>
      <c r="L19" s="320"/>
      <c r="M19" s="322"/>
    </row>
  </sheetData>
  <sheetProtection algorithmName="SHA-512" hashValue="s87aMXpWiGO3l6MuXMmJSLfG+CYdwCsOmjYKbAI0Iw4dl3+DIaXlzzDCF7iOmmqUw7OAqvjPEV083Z3lv20kUg==" saltValue="wbRWkrEsoBoxr253seRwTA==" spinCount="100000" sheet="1" objects="1" scenarios="1"/>
  <mergeCells count="1">
    <mergeCell ref="A1:M1"/>
  </mergeCells>
  <printOptions horizontalCentered="1" verticalCentered="1"/>
  <pageMargins left="0.2" right="0.2" top="0.25" bottom="0.2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11C5-5141-4C34-AB6E-F9F3DE47E84F}">
  <dimension ref="A1:M42"/>
  <sheetViews>
    <sheetView workbookViewId="0">
      <selection activeCell="D17" sqref="D17"/>
    </sheetView>
  </sheetViews>
  <sheetFormatPr defaultRowHeight="15" x14ac:dyDescent="0.25"/>
  <cols>
    <col min="1" max="1" width="10.7109375" customWidth="1"/>
    <col min="2" max="4" width="20.7109375" customWidth="1"/>
    <col min="5" max="9" width="15.7109375" customWidth="1"/>
    <col min="10" max="26" width="10.7109375" customWidth="1"/>
  </cols>
  <sheetData>
    <row r="1" spans="1:13" ht="18.75" x14ac:dyDescent="0.3">
      <c r="A1" s="3" t="s">
        <v>189</v>
      </c>
      <c r="B1" s="3"/>
      <c r="C1" s="112">
        <f>'Start HERE - Input'!G89</f>
        <v>0</v>
      </c>
      <c r="D1" s="326" t="s">
        <v>383</v>
      </c>
      <c r="E1" s="327"/>
    </row>
    <row r="2" spans="1:13" ht="18.75" x14ac:dyDescent="0.3">
      <c r="A2" s="3" t="s">
        <v>190</v>
      </c>
      <c r="B2" s="3"/>
      <c r="C2" s="3"/>
      <c r="D2" s="3"/>
    </row>
    <row r="3" spans="1:13" ht="18.75" x14ac:dyDescent="0.3">
      <c r="A3" s="3"/>
      <c r="B3" s="3" t="s">
        <v>191</v>
      </c>
      <c r="C3" s="114" t="str">
        <f>IF('Start HERE - Input'!G98="y","Yes","no")</f>
        <v>no</v>
      </c>
      <c r="D3" s="3"/>
    </row>
    <row r="4" spans="1:13" ht="18.75" x14ac:dyDescent="0.3">
      <c r="A4" s="3"/>
      <c r="B4" s="3" t="s">
        <v>192</v>
      </c>
      <c r="C4" s="114" t="str">
        <f>IF('Start HERE - Input'!G99="y","Yes","no")</f>
        <v>no</v>
      </c>
      <c r="D4" s="3"/>
    </row>
    <row r="5" spans="1:13" ht="18.75" x14ac:dyDescent="0.3">
      <c r="A5" s="3"/>
      <c r="B5" s="3"/>
      <c r="C5" s="114"/>
      <c r="D5" s="3"/>
    </row>
    <row r="6" spans="1:13" ht="18.75" x14ac:dyDescent="0.3">
      <c r="A6" s="3" t="s">
        <v>193</v>
      </c>
      <c r="B6" s="3"/>
      <c r="C6" s="114"/>
      <c r="D6" s="3"/>
    </row>
    <row r="7" spans="1:13" ht="18.75" x14ac:dyDescent="0.3">
      <c r="A7" s="3"/>
      <c r="B7" s="3" t="s">
        <v>191</v>
      </c>
      <c r="C7" s="112">
        <f>IF(C3="yes",D21,0)</f>
        <v>0</v>
      </c>
      <c r="D7" s="3"/>
    </row>
    <row r="8" spans="1:13" ht="18.75" x14ac:dyDescent="0.3">
      <c r="A8" s="3"/>
      <c r="B8" s="3" t="s">
        <v>192</v>
      </c>
      <c r="C8" s="112">
        <f>IF(C4="yes",D33,0)</f>
        <v>0</v>
      </c>
      <c r="D8" s="3"/>
    </row>
    <row r="9" spans="1:13" ht="18.75" x14ac:dyDescent="0.3">
      <c r="A9" s="3"/>
      <c r="B9" s="3"/>
      <c r="C9" s="114"/>
      <c r="D9" s="3"/>
    </row>
    <row r="10" spans="1:13" ht="18.75" x14ac:dyDescent="0.3">
      <c r="A10" s="3" t="s">
        <v>312</v>
      </c>
      <c r="B10" s="3"/>
      <c r="C10" s="112">
        <f>C1*'Start HERE - Input'!G103</f>
        <v>0</v>
      </c>
      <c r="D10" s="3"/>
    </row>
    <row r="11" spans="1:13" ht="18.75" x14ac:dyDescent="0.3">
      <c r="A11" s="3"/>
      <c r="B11" s="3"/>
      <c r="C11" s="3"/>
      <c r="D11" s="3"/>
      <c r="E11" s="3"/>
    </row>
    <row r="12" spans="1:13" ht="18.75" x14ac:dyDescent="0.3">
      <c r="A12" s="23" t="s">
        <v>186</v>
      </c>
      <c r="B12" s="3"/>
      <c r="C12" s="3"/>
      <c r="D12" s="3"/>
      <c r="E12" s="3"/>
    </row>
    <row r="13" spans="1:13" ht="18.75" x14ac:dyDescent="0.3">
      <c r="A13" s="100" t="s">
        <v>160</v>
      </c>
      <c r="B13" s="359" t="s">
        <v>185</v>
      </c>
      <c r="C13" s="359"/>
      <c r="D13" s="115" t="s">
        <v>188</v>
      </c>
      <c r="E13" s="3"/>
    </row>
    <row r="14" spans="1:13" ht="18.75" x14ac:dyDescent="0.3">
      <c r="A14" s="116">
        <v>0.1</v>
      </c>
      <c r="B14" s="117">
        <v>0</v>
      </c>
      <c r="C14" s="117">
        <v>9525</v>
      </c>
      <c r="D14" s="118">
        <f>IF($C$1&gt;C14,A14*C14,A14*$C$1)</f>
        <v>0</v>
      </c>
      <c r="E14" s="113"/>
      <c r="F14" s="80"/>
      <c r="G14" s="80"/>
      <c r="H14" s="80"/>
      <c r="I14" s="80"/>
      <c r="J14" s="80"/>
      <c r="K14" s="80"/>
      <c r="L14" s="80"/>
      <c r="M14" s="80"/>
    </row>
    <row r="15" spans="1:13" ht="18.75" x14ac:dyDescent="0.3">
      <c r="A15" s="116">
        <v>0.12</v>
      </c>
      <c r="B15" s="117">
        <v>9526</v>
      </c>
      <c r="C15" s="117">
        <v>38700</v>
      </c>
      <c r="D15" s="118">
        <f>IF($C$1&gt;C15,A15*(C15-B15),IF($C$1&gt;B15,A15*($C$1-B15),0))</f>
        <v>0</v>
      </c>
      <c r="E15" s="113"/>
      <c r="F15" s="120"/>
      <c r="G15" s="80"/>
      <c r="H15" s="80"/>
      <c r="I15" s="80"/>
      <c r="J15" s="80"/>
      <c r="K15" s="80"/>
      <c r="L15" s="80"/>
      <c r="M15" s="80"/>
    </row>
    <row r="16" spans="1:13" ht="18.75" x14ac:dyDescent="0.3">
      <c r="A16" s="116">
        <v>0.22</v>
      </c>
      <c r="B16" s="117">
        <v>38701</v>
      </c>
      <c r="C16" s="117">
        <v>82500</v>
      </c>
      <c r="D16" s="118">
        <f t="shared" ref="D16:D19" si="0">IF($C$1&gt;C16,A16*(C16-B16),IF($C$1&gt;B16,A16*($C$1-B16),0))</f>
        <v>0</v>
      </c>
      <c r="E16" s="113"/>
      <c r="F16" s="80"/>
      <c r="G16" s="80"/>
      <c r="H16" s="80"/>
      <c r="I16" s="80"/>
      <c r="J16" s="80"/>
      <c r="K16" s="80"/>
      <c r="L16" s="80"/>
      <c r="M16" s="80"/>
    </row>
    <row r="17" spans="1:13" ht="18.75" x14ac:dyDescent="0.3">
      <c r="A17" s="116">
        <v>0.24</v>
      </c>
      <c r="B17" s="117">
        <v>82501</v>
      </c>
      <c r="C17" s="117">
        <v>157500</v>
      </c>
      <c r="D17" s="118">
        <f t="shared" si="0"/>
        <v>0</v>
      </c>
      <c r="E17" s="113"/>
      <c r="F17" s="80"/>
      <c r="G17" s="80"/>
      <c r="H17" s="80"/>
      <c r="I17" s="80"/>
      <c r="J17" s="80"/>
      <c r="K17" s="80"/>
      <c r="L17" s="80"/>
      <c r="M17" s="80"/>
    </row>
    <row r="18" spans="1:13" ht="18.75" x14ac:dyDescent="0.3">
      <c r="A18" s="116">
        <v>0.32</v>
      </c>
      <c r="B18" s="117">
        <v>157501</v>
      </c>
      <c r="C18" s="117">
        <v>200000</v>
      </c>
      <c r="D18" s="118">
        <f t="shared" si="0"/>
        <v>0</v>
      </c>
      <c r="E18" s="113"/>
      <c r="F18" s="80"/>
      <c r="G18" s="80"/>
      <c r="H18" s="80"/>
      <c r="I18" s="80"/>
      <c r="J18" s="80"/>
      <c r="K18" s="80"/>
      <c r="L18" s="80"/>
      <c r="M18" s="80"/>
    </row>
    <row r="19" spans="1:13" ht="18.75" x14ac:dyDescent="0.3">
      <c r="A19" s="116">
        <v>0.35</v>
      </c>
      <c r="B19" s="117">
        <v>200001</v>
      </c>
      <c r="C19" s="117">
        <v>500000</v>
      </c>
      <c r="D19" s="118">
        <f t="shared" si="0"/>
        <v>0</v>
      </c>
      <c r="E19" s="113"/>
      <c r="F19" s="80"/>
      <c r="G19" s="80"/>
      <c r="H19" s="80"/>
      <c r="I19" s="80"/>
      <c r="J19" s="80"/>
      <c r="K19" s="80"/>
      <c r="L19" s="80"/>
      <c r="M19" s="80"/>
    </row>
    <row r="20" spans="1:13" ht="19.5" thickBot="1" x14ac:dyDescent="0.35">
      <c r="A20" s="116">
        <v>0.37</v>
      </c>
      <c r="B20" s="117">
        <v>500001</v>
      </c>
      <c r="C20" s="117"/>
      <c r="D20" s="119">
        <f>IF($C$1&gt;B20,A20*($C$1-B20),0)</f>
        <v>0</v>
      </c>
      <c r="E20" s="113"/>
      <c r="F20" s="80"/>
      <c r="G20" s="80"/>
      <c r="H20" s="80"/>
      <c r="I20" s="80"/>
      <c r="J20" s="80"/>
      <c r="K20" s="80"/>
      <c r="L20" s="80"/>
      <c r="M20" s="80"/>
    </row>
    <row r="21" spans="1:13" ht="19.5" thickTop="1" x14ac:dyDescent="0.3">
      <c r="A21" s="111"/>
      <c r="B21" s="3"/>
      <c r="C21" s="3"/>
      <c r="D21" s="112">
        <f>SUM(D14:D20)</f>
        <v>0</v>
      </c>
      <c r="E21" s="3"/>
    </row>
    <row r="22" spans="1:13" ht="18.75" x14ac:dyDescent="0.3">
      <c r="A22" s="111"/>
      <c r="B22" s="3"/>
      <c r="C22" s="3"/>
      <c r="D22" s="3"/>
      <c r="E22" s="3"/>
    </row>
    <row r="23" spans="1:13" ht="18.75" x14ac:dyDescent="0.3">
      <c r="A23" s="111"/>
      <c r="B23" s="3"/>
      <c r="C23" s="3"/>
      <c r="D23" s="3"/>
      <c r="E23" s="3"/>
    </row>
    <row r="24" spans="1:13" ht="18.75" x14ac:dyDescent="0.3">
      <c r="A24" s="23" t="s">
        <v>187</v>
      </c>
      <c r="B24" s="3"/>
      <c r="C24" s="3"/>
      <c r="D24" s="3"/>
      <c r="E24" s="3"/>
    </row>
    <row r="25" spans="1:13" ht="18.75" x14ac:dyDescent="0.3">
      <c r="A25" s="100" t="s">
        <v>160</v>
      </c>
      <c r="B25" s="359" t="s">
        <v>185</v>
      </c>
      <c r="C25" s="359"/>
      <c r="D25" s="115" t="s">
        <v>188</v>
      </c>
      <c r="E25" s="3"/>
    </row>
    <row r="26" spans="1:13" ht="18.75" x14ac:dyDescent="0.3">
      <c r="A26" s="116">
        <v>0.1</v>
      </c>
      <c r="B26" s="117">
        <v>0</v>
      </c>
      <c r="C26" s="117">
        <v>19050</v>
      </c>
      <c r="D26" s="118">
        <f>IF($C$1&gt;C26,A26*C26,A26*$C$1)</f>
        <v>0</v>
      </c>
      <c r="E26" s="113"/>
      <c r="F26" s="80"/>
      <c r="G26" s="80"/>
      <c r="H26" s="80"/>
      <c r="I26" s="80"/>
      <c r="J26" s="80"/>
      <c r="K26" s="80"/>
      <c r="L26" s="80"/>
      <c r="M26" s="80"/>
    </row>
    <row r="27" spans="1:13" ht="18.75" x14ac:dyDescent="0.3">
      <c r="A27" s="116">
        <v>0.12</v>
      </c>
      <c r="B27" s="117">
        <v>19051</v>
      </c>
      <c r="C27" s="117">
        <v>77400</v>
      </c>
      <c r="D27" s="118">
        <f>IF($C$1&gt;C27,A27*(C27-B27),IF($C$1&gt;B27,A27*($C$1-B27),0))</f>
        <v>0</v>
      </c>
      <c r="E27" s="113"/>
      <c r="F27" s="80"/>
      <c r="G27" s="80"/>
      <c r="H27" s="80"/>
      <c r="I27" s="80"/>
      <c r="J27" s="80"/>
      <c r="K27" s="80"/>
      <c r="L27" s="80"/>
      <c r="M27" s="80"/>
    </row>
    <row r="28" spans="1:13" ht="18.75" x14ac:dyDescent="0.3">
      <c r="A28" s="116">
        <v>0.22</v>
      </c>
      <c r="B28" s="117">
        <v>77401</v>
      </c>
      <c r="C28" s="117">
        <v>165000</v>
      </c>
      <c r="D28" s="118">
        <f t="shared" ref="D28:D31" si="1">IF($C$1&gt;C28,A28*(C28-B28),IF($C$1&gt;B28,A28*($C$1-B28),0))</f>
        <v>0</v>
      </c>
      <c r="E28" s="113"/>
      <c r="F28" s="80"/>
      <c r="G28" s="80"/>
      <c r="H28" s="80"/>
      <c r="I28" s="80"/>
      <c r="J28" s="80"/>
      <c r="K28" s="80"/>
      <c r="L28" s="80"/>
      <c r="M28" s="80"/>
    </row>
    <row r="29" spans="1:13" ht="18.75" x14ac:dyDescent="0.3">
      <c r="A29" s="116">
        <v>0.24</v>
      </c>
      <c r="B29" s="117">
        <v>165001</v>
      </c>
      <c r="C29" s="117">
        <v>315000</v>
      </c>
      <c r="D29" s="118">
        <f t="shared" si="1"/>
        <v>0</v>
      </c>
      <c r="E29" s="113"/>
      <c r="F29" s="80"/>
      <c r="G29" s="80"/>
      <c r="H29" s="80"/>
      <c r="I29" s="80"/>
      <c r="J29" s="80"/>
      <c r="K29" s="80"/>
      <c r="L29" s="80"/>
      <c r="M29" s="80"/>
    </row>
    <row r="30" spans="1:13" ht="18.75" x14ac:dyDescent="0.3">
      <c r="A30" s="116">
        <v>0.32</v>
      </c>
      <c r="B30" s="117">
        <v>315001</v>
      </c>
      <c r="C30" s="117">
        <v>400000</v>
      </c>
      <c r="D30" s="118">
        <f t="shared" si="1"/>
        <v>0</v>
      </c>
      <c r="E30" s="113"/>
      <c r="F30" s="80"/>
      <c r="G30" s="80"/>
      <c r="H30" s="80"/>
      <c r="I30" s="80"/>
      <c r="J30" s="80"/>
      <c r="K30" s="80"/>
      <c r="L30" s="80"/>
      <c r="M30" s="80"/>
    </row>
    <row r="31" spans="1:13" ht="18.75" x14ac:dyDescent="0.3">
      <c r="A31" s="116">
        <v>0.35</v>
      </c>
      <c r="B31" s="117">
        <v>400001</v>
      </c>
      <c r="C31" s="117">
        <v>600000</v>
      </c>
      <c r="D31" s="118">
        <f t="shared" si="1"/>
        <v>0</v>
      </c>
      <c r="E31" s="113"/>
      <c r="F31" s="80"/>
      <c r="G31" s="80"/>
      <c r="H31" s="80"/>
      <c r="I31" s="80"/>
      <c r="J31" s="80"/>
      <c r="K31" s="80"/>
      <c r="L31" s="80"/>
      <c r="M31" s="80"/>
    </row>
    <row r="32" spans="1:13" ht="19.5" thickBot="1" x14ac:dyDescent="0.35">
      <c r="A32" s="116">
        <v>0.37</v>
      </c>
      <c r="B32" s="117">
        <v>600001</v>
      </c>
      <c r="C32" s="117"/>
      <c r="D32" s="119">
        <f>IF($C$1&gt;B32,A32*($C$1-B32),0)</f>
        <v>0</v>
      </c>
      <c r="E32" s="113"/>
      <c r="F32" s="80"/>
      <c r="G32" s="80"/>
      <c r="H32" s="80"/>
      <c r="I32" s="80"/>
      <c r="J32" s="80"/>
      <c r="K32" s="80"/>
      <c r="L32" s="80"/>
      <c r="M32" s="80"/>
    </row>
    <row r="33" spans="1:5" ht="19.5" thickTop="1" x14ac:dyDescent="0.3">
      <c r="A33" s="3"/>
      <c r="B33" s="3"/>
      <c r="C33" s="3"/>
      <c r="D33" s="112">
        <f>SUM(D26:D32)</f>
        <v>0</v>
      </c>
      <c r="E33" s="3"/>
    </row>
    <row r="34" spans="1:5" ht="18.75" x14ac:dyDescent="0.3">
      <c r="A34" s="3"/>
      <c r="B34" s="3"/>
      <c r="C34" s="3"/>
      <c r="D34" s="3"/>
      <c r="E34" s="3"/>
    </row>
    <row r="35" spans="1:5" ht="18.75" x14ac:dyDescent="0.3">
      <c r="A35" s="3"/>
      <c r="B35" s="3"/>
      <c r="C35" s="3"/>
      <c r="D35" s="3"/>
      <c r="E35" s="3"/>
    </row>
    <row r="36" spans="1:5" ht="18.75" x14ac:dyDescent="0.3">
      <c r="A36" s="3"/>
      <c r="B36" s="3"/>
      <c r="C36" s="3"/>
      <c r="D36" s="3"/>
      <c r="E36" s="3"/>
    </row>
    <row r="37" spans="1:5" ht="18.75" x14ac:dyDescent="0.3">
      <c r="A37" s="3"/>
      <c r="B37" s="3"/>
      <c r="C37" s="3"/>
      <c r="D37" s="3"/>
      <c r="E37" s="3"/>
    </row>
    <row r="38" spans="1:5" ht="18.75" x14ac:dyDescent="0.3">
      <c r="A38" s="3"/>
      <c r="B38" s="3"/>
      <c r="C38" s="3"/>
      <c r="D38" s="3"/>
      <c r="E38" s="3"/>
    </row>
    <row r="39" spans="1:5" ht="18.75" x14ac:dyDescent="0.3">
      <c r="A39" s="3"/>
      <c r="B39" s="3"/>
      <c r="C39" s="3"/>
      <c r="D39" s="3"/>
      <c r="E39" s="3"/>
    </row>
    <row r="40" spans="1:5" ht="18.75" x14ac:dyDescent="0.3">
      <c r="A40" s="3"/>
      <c r="B40" s="3"/>
      <c r="C40" s="3"/>
      <c r="D40" s="3"/>
      <c r="E40" s="3"/>
    </row>
    <row r="41" spans="1:5" ht="18.75" x14ac:dyDescent="0.3">
      <c r="A41" s="3"/>
      <c r="B41" s="3"/>
      <c r="C41" s="3"/>
      <c r="D41" s="3"/>
      <c r="E41" s="3"/>
    </row>
    <row r="42" spans="1:5" ht="18.75" x14ac:dyDescent="0.3">
      <c r="A42" s="3"/>
      <c r="B42" s="3"/>
      <c r="C42" s="3"/>
      <c r="D42" s="3"/>
      <c r="E42" s="3"/>
    </row>
  </sheetData>
  <sheetProtection algorithmName="SHA-512" hashValue="8EdSCQpgL6i+IpVk81TVajTvpiLgyCbYk6rshL+Nl7Ne3UmeQVk1jyKHRBlHe91Ylpm0NiqpWbf9yFd2KDT9Tg==" saltValue="zhOrfn989CIoSBwfdxFTOg==" spinCount="100000" sheet="1" objects="1" scenarios="1"/>
  <mergeCells count="2">
    <mergeCell ref="B25:C25"/>
    <mergeCell ref="B13:C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1BDCB-2B30-484B-A72A-E4188C28C03B}">
  <dimension ref="A1:M47"/>
  <sheetViews>
    <sheetView zoomScaleNormal="100" workbookViewId="0">
      <selection activeCell="D25" sqref="D25"/>
    </sheetView>
  </sheetViews>
  <sheetFormatPr defaultRowHeight="15" x14ac:dyDescent="0.25"/>
  <cols>
    <col min="1" max="1" width="10.7109375" customWidth="1"/>
    <col min="2" max="4" width="20.7109375" customWidth="1"/>
    <col min="5" max="9" width="15.7109375" customWidth="1"/>
    <col min="10" max="26" width="10.7109375" customWidth="1"/>
  </cols>
  <sheetData>
    <row r="1" spans="1:5" ht="18.75" x14ac:dyDescent="0.3">
      <c r="A1" s="3" t="s">
        <v>189</v>
      </c>
      <c r="B1" s="3"/>
      <c r="C1" s="112">
        <f>('Start HERE - Input'!G75+'Start HERE - Input'!G76)*(1-'Start HERE - Input'!G271)+'Start HERE - Input'!G77+'Start HERE - Input'!G78+('Start HERE - Input'!G81+'Start HERE - Input'!G82)*(1-'Start HERE - Input'!G278)+'Start HERE - Input'!G83+'Start HERE - Input'!G84+'Start HERE - Input'!G87</f>
        <v>0</v>
      </c>
      <c r="D1" s="326" t="s">
        <v>382</v>
      </c>
      <c r="E1" s="327"/>
    </row>
    <row r="2" spans="1:5" ht="18.75" x14ac:dyDescent="0.3">
      <c r="A2" s="3" t="s">
        <v>190</v>
      </c>
      <c r="B2" s="3"/>
      <c r="C2" s="3"/>
      <c r="D2" s="3"/>
    </row>
    <row r="3" spans="1:5" ht="18.75" x14ac:dyDescent="0.3">
      <c r="A3" s="3"/>
      <c r="B3" s="3" t="s">
        <v>191</v>
      </c>
      <c r="C3" s="114" t="str">
        <f>IF('Start HERE - Input'!G98="y","Yes","no")</f>
        <v>no</v>
      </c>
      <c r="D3" s="3"/>
    </row>
    <row r="4" spans="1:5" ht="18.75" x14ac:dyDescent="0.3">
      <c r="A4" s="3"/>
      <c r="B4" s="3" t="s">
        <v>192</v>
      </c>
      <c r="C4" s="114" t="str">
        <f>IF('Start HERE - Input'!G99="y","Yes","no")</f>
        <v>no</v>
      </c>
      <c r="D4" s="3"/>
    </row>
    <row r="5" spans="1:5" ht="18.75" x14ac:dyDescent="0.3">
      <c r="A5" s="3"/>
      <c r="B5" s="3"/>
      <c r="C5" s="114"/>
      <c r="D5" s="3"/>
    </row>
    <row r="6" spans="1:5" ht="18.75" x14ac:dyDescent="0.3">
      <c r="A6" s="3" t="s">
        <v>193</v>
      </c>
      <c r="B6" s="3"/>
      <c r="C6" s="114"/>
      <c r="D6" s="3"/>
    </row>
    <row r="7" spans="1:5" ht="18.75" x14ac:dyDescent="0.3">
      <c r="A7" s="3"/>
      <c r="B7" s="3" t="s">
        <v>191</v>
      </c>
      <c r="C7" s="112">
        <f>IF(C3="yes",D26,0)</f>
        <v>0</v>
      </c>
      <c r="D7" s="3"/>
    </row>
    <row r="8" spans="1:5" ht="18.75" x14ac:dyDescent="0.3">
      <c r="A8" s="3"/>
      <c r="B8" s="3" t="s">
        <v>192</v>
      </c>
      <c r="C8" s="112">
        <f>IF(C4="yes",D38,0)</f>
        <v>0</v>
      </c>
      <c r="D8" s="3"/>
    </row>
    <row r="9" spans="1:5" ht="18.75" x14ac:dyDescent="0.3">
      <c r="A9" s="3"/>
      <c r="B9" s="3"/>
      <c r="C9" s="112"/>
      <c r="D9" s="3"/>
    </row>
    <row r="10" spans="1:5" ht="18.75" x14ac:dyDescent="0.3">
      <c r="A10" s="3" t="s">
        <v>312</v>
      </c>
      <c r="B10" s="3"/>
      <c r="C10" s="112">
        <f>C1*'Start HERE - Input'!G103</f>
        <v>0</v>
      </c>
      <c r="D10" s="3"/>
    </row>
    <row r="11" spans="1:5" ht="18.75" x14ac:dyDescent="0.3">
      <c r="A11" s="3"/>
      <c r="B11" s="3"/>
      <c r="C11" s="112"/>
      <c r="D11" s="3"/>
    </row>
    <row r="12" spans="1:5" ht="18.75" x14ac:dyDescent="0.3">
      <c r="A12" s="3"/>
      <c r="B12" s="3"/>
      <c r="C12" s="114"/>
      <c r="D12" s="3"/>
    </row>
    <row r="13" spans="1:5" ht="18.75" x14ac:dyDescent="0.3">
      <c r="A13" s="3"/>
      <c r="B13" s="114" t="s">
        <v>241</v>
      </c>
      <c r="C13" s="218">
        <f>('Tax calc'!C7+'Tax calc'!C8)-('tax calc 2'!C7+'tax calc 2'!C8)</f>
        <v>0</v>
      </c>
      <c r="D13" s="3" t="s">
        <v>242</v>
      </c>
    </row>
    <row r="14" spans="1:5" ht="19.5" thickBot="1" x14ac:dyDescent="0.35">
      <c r="A14" s="3"/>
      <c r="B14" s="114" t="s">
        <v>243</v>
      </c>
      <c r="C14" s="219">
        <f>'Tax calc'!C10-'tax calc 2'!C10</f>
        <v>0</v>
      </c>
      <c r="D14" s="3" t="s">
        <v>242</v>
      </c>
    </row>
    <row r="15" spans="1:5" ht="19.5" thickTop="1" x14ac:dyDescent="0.3">
      <c r="A15" s="3"/>
      <c r="B15" s="114"/>
      <c r="C15" s="220">
        <f>C13+C14</f>
        <v>0</v>
      </c>
      <c r="D15" s="3"/>
    </row>
    <row r="16" spans="1:5" ht="18.75" x14ac:dyDescent="0.3">
      <c r="A16" s="3"/>
      <c r="B16" s="3"/>
      <c r="C16" s="3"/>
      <c r="D16" s="3"/>
      <c r="E16" s="3"/>
    </row>
    <row r="17" spans="1:13" ht="18.75" x14ac:dyDescent="0.3">
      <c r="A17" s="23" t="s">
        <v>186</v>
      </c>
      <c r="B17" s="3"/>
      <c r="C17" s="3"/>
      <c r="D17" s="3"/>
      <c r="E17" s="3"/>
    </row>
    <row r="18" spans="1:13" ht="18.75" x14ac:dyDescent="0.3">
      <c r="A18" s="100" t="s">
        <v>160</v>
      </c>
      <c r="B18" s="359" t="s">
        <v>185</v>
      </c>
      <c r="C18" s="359"/>
      <c r="D18" s="197" t="s">
        <v>188</v>
      </c>
      <c r="E18" s="3"/>
    </row>
    <row r="19" spans="1:13" ht="18.75" x14ac:dyDescent="0.3">
      <c r="A19" s="116">
        <v>0.1</v>
      </c>
      <c r="B19" s="117">
        <v>0</v>
      </c>
      <c r="C19" s="117">
        <v>9525</v>
      </c>
      <c r="D19" s="118">
        <f>IF($C$1&gt;C19,A19*C19,A19*$C$1)</f>
        <v>0</v>
      </c>
      <c r="E19" s="113"/>
      <c r="F19" s="80"/>
      <c r="G19" s="80"/>
      <c r="H19" s="80"/>
      <c r="I19" s="80"/>
      <c r="J19" s="80"/>
      <c r="K19" s="80"/>
      <c r="L19" s="80"/>
      <c r="M19" s="80"/>
    </row>
    <row r="20" spans="1:13" ht="18.75" x14ac:dyDescent="0.3">
      <c r="A20" s="116">
        <v>0.12</v>
      </c>
      <c r="B20" s="117">
        <v>9526</v>
      </c>
      <c r="C20" s="117">
        <v>38700</v>
      </c>
      <c r="D20" s="118">
        <f>IF($C$1&gt;C20,A20*(C20-B20),IF($C$1&gt;B20,A20*($C$1-B20),0))</f>
        <v>0</v>
      </c>
      <c r="E20" s="113"/>
      <c r="F20" s="120"/>
      <c r="G20" s="80"/>
      <c r="H20" s="80"/>
      <c r="I20" s="80"/>
      <c r="J20" s="80"/>
      <c r="K20" s="80"/>
      <c r="L20" s="80"/>
      <c r="M20" s="80"/>
    </row>
    <row r="21" spans="1:13" ht="18.75" x14ac:dyDescent="0.3">
      <c r="A21" s="116">
        <v>0.22</v>
      </c>
      <c r="B21" s="117">
        <v>38701</v>
      </c>
      <c r="C21" s="117">
        <v>82500</v>
      </c>
      <c r="D21" s="118">
        <f t="shared" ref="D21:D24" si="0">IF($C$1&gt;C21,A21*(C21-B21),IF($C$1&gt;B21,A21*($C$1-B21),0))</f>
        <v>0</v>
      </c>
      <c r="E21" s="113"/>
      <c r="F21" s="80"/>
      <c r="G21" s="80"/>
      <c r="H21" s="80"/>
      <c r="I21" s="80"/>
      <c r="J21" s="80"/>
      <c r="K21" s="80"/>
      <c r="L21" s="80"/>
      <c r="M21" s="80"/>
    </row>
    <row r="22" spans="1:13" ht="18.75" x14ac:dyDescent="0.3">
      <c r="A22" s="116">
        <v>0.24</v>
      </c>
      <c r="B22" s="117">
        <v>82501</v>
      </c>
      <c r="C22" s="117">
        <v>157500</v>
      </c>
      <c r="D22" s="118">
        <f t="shared" si="0"/>
        <v>0</v>
      </c>
      <c r="E22" s="113"/>
      <c r="F22" s="80"/>
      <c r="G22" s="80"/>
      <c r="H22" s="80"/>
      <c r="I22" s="80"/>
      <c r="J22" s="80"/>
      <c r="K22" s="80"/>
      <c r="L22" s="80"/>
      <c r="M22" s="80"/>
    </row>
    <row r="23" spans="1:13" ht="18.75" x14ac:dyDescent="0.3">
      <c r="A23" s="116">
        <v>0.32</v>
      </c>
      <c r="B23" s="117">
        <v>157501</v>
      </c>
      <c r="C23" s="117">
        <v>200000</v>
      </c>
      <c r="D23" s="118">
        <f t="shared" si="0"/>
        <v>0</v>
      </c>
      <c r="E23" s="113"/>
      <c r="F23" s="80"/>
      <c r="G23" s="80"/>
      <c r="H23" s="80"/>
      <c r="I23" s="80"/>
      <c r="J23" s="80"/>
      <c r="K23" s="80"/>
      <c r="L23" s="80"/>
      <c r="M23" s="80"/>
    </row>
    <row r="24" spans="1:13" ht="18.75" x14ac:dyDescent="0.3">
      <c r="A24" s="116">
        <v>0.35</v>
      </c>
      <c r="B24" s="117">
        <v>200001</v>
      </c>
      <c r="C24" s="117">
        <v>500000</v>
      </c>
      <c r="D24" s="118">
        <f t="shared" si="0"/>
        <v>0</v>
      </c>
      <c r="E24" s="113"/>
      <c r="F24" s="80"/>
      <c r="G24" s="80"/>
      <c r="H24" s="80"/>
      <c r="I24" s="80"/>
      <c r="J24" s="80"/>
      <c r="K24" s="80"/>
      <c r="L24" s="80"/>
      <c r="M24" s="80"/>
    </row>
    <row r="25" spans="1:13" ht="19.5" thickBot="1" x14ac:dyDescent="0.35">
      <c r="A25" s="116">
        <v>0.37</v>
      </c>
      <c r="B25" s="117">
        <v>500001</v>
      </c>
      <c r="C25" s="117"/>
      <c r="D25" s="119">
        <f>IF($C$1&gt;B25,A25*($C$1-B25),0)</f>
        <v>0</v>
      </c>
      <c r="E25" s="113"/>
      <c r="F25" s="80"/>
      <c r="G25" s="80"/>
      <c r="H25" s="80"/>
      <c r="I25" s="80"/>
      <c r="J25" s="80"/>
      <c r="K25" s="80"/>
      <c r="L25" s="80"/>
      <c r="M25" s="80"/>
    </row>
    <row r="26" spans="1:13" ht="19.5" thickTop="1" x14ac:dyDescent="0.3">
      <c r="A26" s="111"/>
      <c r="B26" s="3"/>
      <c r="C26" s="3"/>
      <c r="D26" s="112">
        <f>SUM(D19:D25)</f>
        <v>0</v>
      </c>
      <c r="E26" s="3"/>
    </row>
    <row r="27" spans="1:13" ht="18.75" x14ac:dyDescent="0.3">
      <c r="A27" s="111"/>
      <c r="B27" s="3"/>
      <c r="C27" s="3"/>
      <c r="D27" s="3"/>
      <c r="E27" s="3"/>
    </row>
    <row r="28" spans="1:13" ht="18.75" x14ac:dyDescent="0.3">
      <c r="A28" s="111"/>
      <c r="B28" s="3"/>
      <c r="C28" s="3"/>
      <c r="D28" s="3"/>
      <c r="E28" s="3"/>
    </row>
    <row r="29" spans="1:13" ht="18.75" x14ac:dyDescent="0.3">
      <c r="A29" s="23" t="s">
        <v>187</v>
      </c>
      <c r="B29" s="3"/>
      <c r="C29" s="3"/>
      <c r="D29" s="3"/>
      <c r="E29" s="3"/>
    </row>
    <row r="30" spans="1:13" ht="18.75" x14ac:dyDescent="0.3">
      <c r="A30" s="100" t="s">
        <v>160</v>
      </c>
      <c r="B30" s="359" t="s">
        <v>185</v>
      </c>
      <c r="C30" s="359"/>
      <c r="D30" s="197" t="s">
        <v>188</v>
      </c>
      <c r="E30" s="3"/>
    </row>
    <row r="31" spans="1:13" ht="18.75" x14ac:dyDescent="0.3">
      <c r="A31" s="116">
        <v>0.1</v>
      </c>
      <c r="B31" s="117">
        <v>0</v>
      </c>
      <c r="C31" s="117">
        <v>19050</v>
      </c>
      <c r="D31" s="118">
        <f>IF($C$1&gt;C31,A31*C31,A31*$C$1)</f>
        <v>0</v>
      </c>
      <c r="E31" s="113"/>
      <c r="F31" s="80"/>
      <c r="G31" s="80"/>
      <c r="H31" s="80"/>
      <c r="I31" s="80"/>
      <c r="J31" s="80"/>
      <c r="K31" s="80"/>
      <c r="L31" s="80"/>
      <c r="M31" s="80"/>
    </row>
    <row r="32" spans="1:13" ht="18.75" x14ac:dyDescent="0.3">
      <c r="A32" s="116">
        <v>0.12</v>
      </c>
      <c r="B32" s="117">
        <v>19051</v>
      </c>
      <c r="C32" s="117">
        <v>77400</v>
      </c>
      <c r="D32" s="118">
        <f>IF($C$1&gt;C32,A32*(C32-B32),IF($C$1&gt;B32,A32*($C$1-B32),0))</f>
        <v>0</v>
      </c>
      <c r="E32" s="113"/>
      <c r="F32" s="80"/>
      <c r="G32" s="80"/>
      <c r="H32" s="80"/>
      <c r="I32" s="80"/>
      <c r="J32" s="80"/>
      <c r="K32" s="80"/>
      <c r="L32" s="80"/>
      <c r="M32" s="80"/>
    </row>
    <row r="33" spans="1:13" ht="18.75" x14ac:dyDescent="0.3">
      <c r="A33" s="116">
        <v>0.22</v>
      </c>
      <c r="B33" s="117">
        <v>77401</v>
      </c>
      <c r="C33" s="117">
        <v>165000</v>
      </c>
      <c r="D33" s="118">
        <f t="shared" ref="D33:D36" si="1">IF($C$1&gt;C33,A33*(C33-B33),IF($C$1&gt;B33,A33*($C$1-B33),0))</f>
        <v>0</v>
      </c>
      <c r="E33" s="113"/>
      <c r="F33" s="80"/>
      <c r="G33" s="80"/>
      <c r="H33" s="80"/>
      <c r="I33" s="80"/>
      <c r="J33" s="80"/>
      <c r="K33" s="80"/>
      <c r="L33" s="80"/>
      <c r="M33" s="80"/>
    </row>
    <row r="34" spans="1:13" ht="18.75" x14ac:dyDescent="0.3">
      <c r="A34" s="116">
        <v>0.24</v>
      </c>
      <c r="B34" s="117">
        <v>165001</v>
      </c>
      <c r="C34" s="117">
        <v>315000</v>
      </c>
      <c r="D34" s="118">
        <f t="shared" si="1"/>
        <v>0</v>
      </c>
      <c r="E34" s="113"/>
      <c r="F34" s="80"/>
      <c r="G34" s="80"/>
      <c r="H34" s="80"/>
      <c r="I34" s="80"/>
      <c r="J34" s="80"/>
      <c r="K34" s="80"/>
      <c r="L34" s="80"/>
      <c r="M34" s="80"/>
    </row>
    <row r="35" spans="1:13" ht="18.75" x14ac:dyDescent="0.3">
      <c r="A35" s="116">
        <v>0.32</v>
      </c>
      <c r="B35" s="117">
        <v>315001</v>
      </c>
      <c r="C35" s="117">
        <v>400000</v>
      </c>
      <c r="D35" s="118">
        <f t="shared" si="1"/>
        <v>0</v>
      </c>
      <c r="E35" s="113"/>
      <c r="F35" s="80"/>
      <c r="G35" s="80"/>
      <c r="H35" s="80"/>
      <c r="I35" s="80"/>
      <c r="J35" s="80"/>
      <c r="K35" s="80"/>
      <c r="L35" s="80"/>
      <c r="M35" s="80"/>
    </row>
    <row r="36" spans="1:13" ht="18.75" x14ac:dyDescent="0.3">
      <c r="A36" s="116">
        <v>0.35</v>
      </c>
      <c r="B36" s="117">
        <v>400001</v>
      </c>
      <c r="C36" s="117">
        <v>600000</v>
      </c>
      <c r="D36" s="118">
        <f t="shared" si="1"/>
        <v>0</v>
      </c>
      <c r="E36" s="113"/>
      <c r="F36" s="80"/>
      <c r="G36" s="80"/>
      <c r="H36" s="80"/>
      <c r="I36" s="80"/>
      <c r="J36" s="80"/>
      <c r="K36" s="80"/>
      <c r="L36" s="80"/>
      <c r="M36" s="80"/>
    </row>
    <row r="37" spans="1:13" ht="19.5" thickBot="1" x14ac:dyDescent="0.35">
      <c r="A37" s="116">
        <v>0.37</v>
      </c>
      <c r="B37" s="117">
        <v>600001</v>
      </c>
      <c r="C37" s="117"/>
      <c r="D37" s="119">
        <f>IF($C$1&gt;B37,A37*($C$1-B37),0)</f>
        <v>0</v>
      </c>
      <c r="E37" s="113"/>
      <c r="F37" s="80"/>
      <c r="G37" s="80"/>
      <c r="H37" s="80"/>
      <c r="I37" s="80"/>
      <c r="J37" s="80"/>
      <c r="K37" s="80"/>
      <c r="L37" s="80"/>
      <c r="M37" s="80"/>
    </row>
    <row r="38" spans="1:13" ht="19.5" thickTop="1" x14ac:dyDescent="0.3">
      <c r="A38" s="3"/>
      <c r="B38" s="3"/>
      <c r="C38" s="3"/>
      <c r="D38" s="112">
        <f>SUM(D31:D37)</f>
        <v>0</v>
      </c>
      <c r="E38" s="3"/>
    </row>
    <row r="39" spans="1:13" ht="18.75" x14ac:dyDescent="0.3">
      <c r="A39" s="3"/>
      <c r="B39" s="3"/>
      <c r="C39" s="3"/>
      <c r="D39" s="3"/>
      <c r="E39" s="3"/>
    </row>
    <row r="40" spans="1:13" ht="18.75" x14ac:dyDescent="0.3">
      <c r="A40" s="3"/>
      <c r="B40" s="3"/>
      <c r="C40" s="3"/>
      <c r="D40" s="3"/>
      <c r="E40" s="3"/>
    </row>
    <row r="41" spans="1:13" ht="18.75" x14ac:dyDescent="0.3">
      <c r="A41" s="3"/>
      <c r="B41" s="3"/>
      <c r="C41" s="3"/>
      <c r="D41" s="3"/>
      <c r="E41" s="3"/>
    </row>
    <row r="42" spans="1:13" ht="18.75" x14ac:dyDescent="0.3">
      <c r="A42" s="3"/>
      <c r="B42" s="3"/>
      <c r="C42" s="3"/>
      <c r="D42" s="3"/>
      <c r="E42" s="3"/>
    </row>
    <row r="43" spans="1:13" ht="18.75" x14ac:dyDescent="0.3">
      <c r="A43" s="3"/>
      <c r="B43" s="3"/>
      <c r="C43" s="3"/>
      <c r="D43" s="3"/>
      <c r="E43" s="3"/>
    </row>
    <row r="44" spans="1:13" ht="18.75" x14ac:dyDescent="0.3">
      <c r="A44" s="3"/>
      <c r="B44" s="3"/>
      <c r="C44" s="3"/>
      <c r="D44" s="3"/>
      <c r="E44" s="3"/>
    </row>
    <row r="45" spans="1:13" ht="18.75" x14ac:dyDescent="0.3">
      <c r="A45" s="3"/>
      <c r="B45" s="3"/>
      <c r="C45" s="3"/>
      <c r="D45" s="3"/>
      <c r="E45" s="3"/>
    </row>
    <row r="46" spans="1:13" ht="18.75" x14ac:dyDescent="0.3">
      <c r="A46" s="3"/>
      <c r="B46" s="3"/>
      <c r="C46" s="3"/>
      <c r="D46" s="3"/>
      <c r="E46" s="3"/>
    </row>
    <row r="47" spans="1:13" ht="18.75" x14ac:dyDescent="0.3">
      <c r="A47" s="3"/>
      <c r="B47" s="3"/>
      <c r="C47" s="3"/>
      <c r="D47" s="3"/>
      <c r="E47" s="3"/>
    </row>
  </sheetData>
  <sheetProtection algorithmName="SHA-512" hashValue="/x2WJZHkqS27/NVgvysZO8N4PfT/s4fdO19Lk+Okf7qJXBF0uiwJJlYZRZD8kYm8YS32TA/yaFexO8TKeUNsJg==" saltValue="CLUqj+KvjVznq8YVi4jpHw==" spinCount="100000" sheet="1" objects="1" scenarios="1"/>
  <mergeCells count="2">
    <mergeCell ref="B18:C18"/>
    <mergeCell ref="B30:C30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Start HERE - Input</vt:lpstr>
      <vt:lpstr>Graphic</vt:lpstr>
      <vt:lpstr>Needs tracker</vt:lpstr>
      <vt:lpstr>Wants tracker</vt:lpstr>
      <vt:lpstr>Tax calc</vt:lpstr>
      <vt:lpstr>tax calc 2</vt:lpstr>
      <vt:lpstr>Graphic!Print_Area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tyburski</dc:creator>
  <cp:lastModifiedBy>jeff tyburski</cp:lastModifiedBy>
  <cp:lastPrinted>2020-03-14T14:54:56Z</cp:lastPrinted>
  <dcterms:created xsi:type="dcterms:W3CDTF">2019-02-27T20:40:43Z</dcterms:created>
  <dcterms:modified xsi:type="dcterms:W3CDTF">2020-03-14T15:16:04Z</dcterms:modified>
</cp:coreProperties>
</file>